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101 - Komunikace, chod..." sheetId="2" r:id="rId2"/>
    <sheet name="SO 304 - Dešťová kanalizace" sheetId="3" r:id="rId3"/>
    <sheet name="SO 311-1 - Vodovodní příp..." sheetId="4" r:id="rId4"/>
    <sheet name="SO 311-2 - Přepojení stáv..." sheetId="5" r:id="rId5"/>
    <sheet name="SO 313 - Přípojky splaško..." sheetId="6" r:id="rId6"/>
    <sheet name="SO 314 - Přípojky dešťové..." sheetId="7" r:id="rId7"/>
    <sheet name="SO 401 - Veřejné osvětlení" sheetId="8" r:id="rId8"/>
    <sheet name="SO 402 - Metropolitní síť" sheetId="9" r:id="rId9"/>
    <sheet name="SO 501-1 - STL plynovod" sheetId="10" r:id="rId10"/>
    <sheet name="SO 501-2 - HUP – plynoměr..." sheetId="11" r:id="rId11"/>
    <sheet name="ostatní - Vedlejší a osta..." sheetId="12" r:id="rId12"/>
    <sheet name="Pokyny pro vyplnění" sheetId="13" r:id="rId13"/>
  </sheets>
  <definedNames>
    <definedName name="_xlnm.Print_Area" localSheetId="0">'Rekapitulace stavby'!$D$4:$AO$36,'Rekapitulace stavby'!$C$42:$AQ$66</definedName>
    <definedName name="_xlnm.Print_Titles" localSheetId="0">'Rekapitulace stavby'!$52:$52</definedName>
    <definedName name="_xlnm._FilterDatabase" localSheetId="1" hidden="1">'SO 101 - Komunikace, chod...'!$C$87:$K$290</definedName>
    <definedName name="_xlnm.Print_Area" localSheetId="1">'SO 101 - Komunikace, chod...'!$C$4:$J$39,'SO 101 - Komunikace, chod...'!$C$45:$J$69,'SO 101 - Komunikace, chod...'!$C$75:$J$290</definedName>
    <definedName name="_xlnm.Print_Titles" localSheetId="1">'SO 101 - Komunikace, chod...'!$87:$87</definedName>
    <definedName name="_xlnm._FilterDatabase" localSheetId="2" hidden="1">'SO 304 - Dešťová kanalizace'!$C$89:$K$433</definedName>
    <definedName name="_xlnm.Print_Area" localSheetId="2">'SO 304 - Dešťová kanalizace'!$C$4:$J$39,'SO 304 - Dešťová kanalizace'!$C$45:$J$71,'SO 304 - Dešťová kanalizace'!$C$77:$J$433</definedName>
    <definedName name="_xlnm.Print_Titles" localSheetId="2">'SO 304 - Dešťová kanalizace'!$89:$89</definedName>
    <definedName name="_xlnm._FilterDatabase" localSheetId="3" hidden="1">'SO 311-1 - Vodovodní příp...'!$C$84:$K$168</definedName>
    <definedName name="_xlnm.Print_Area" localSheetId="3">'SO 311-1 - Vodovodní příp...'!$C$4:$J$39,'SO 311-1 - Vodovodní příp...'!$C$45:$J$66,'SO 311-1 - Vodovodní příp...'!$C$72:$J$168</definedName>
    <definedName name="_xlnm.Print_Titles" localSheetId="3">'SO 311-1 - Vodovodní příp...'!$84:$84</definedName>
    <definedName name="_xlnm._FilterDatabase" localSheetId="4" hidden="1">'SO 311-2 - Přepojení stáv...'!$C$90:$K$260</definedName>
    <definedName name="_xlnm.Print_Area" localSheetId="4">'SO 311-2 - Přepojení stáv...'!$C$4:$J$39,'SO 311-2 - Přepojení stáv...'!$C$45:$J$72,'SO 311-2 - Přepojení stáv...'!$C$78:$J$260</definedName>
    <definedName name="_xlnm.Print_Titles" localSheetId="4">'SO 311-2 - Přepojení stáv...'!$90:$90</definedName>
    <definedName name="_xlnm._FilterDatabase" localSheetId="5" hidden="1">'SO 313 - Přípojky splaško...'!$C$83:$K$199</definedName>
    <definedName name="_xlnm.Print_Area" localSheetId="5">'SO 313 - Přípojky splaško...'!$C$4:$J$39,'SO 313 - Přípojky splaško...'!$C$45:$J$65,'SO 313 - Přípojky splaško...'!$C$71:$J$199</definedName>
    <definedName name="_xlnm.Print_Titles" localSheetId="5">'SO 313 - Přípojky splaško...'!$83:$83</definedName>
    <definedName name="_xlnm._FilterDatabase" localSheetId="6" hidden="1">'SO 314 - Přípojky dešťové...'!$C$83:$K$178</definedName>
    <definedName name="_xlnm.Print_Area" localSheetId="6">'SO 314 - Přípojky dešťové...'!$C$4:$J$39,'SO 314 - Přípojky dešťové...'!$C$45:$J$65,'SO 314 - Přípojky dešťové...'!$C$71:$J$178</definedName>
    <definedName name="_xlnm.Print_Titles" localSheetId="6">'SO 314 - Přípojky dešťové...'!$83:$83</definedName>
    <definedName name="_xlnm._FilterDatabase" localSheetId="7" hidden="1">'SO 401 - Veřejné osvětlení'!$C$85:$K$124</definedName>
    <definedName name="_xlnm.Print_Area" localSheetId="7">'SO 401 - Veřejné osvětlení'!$C$4:$J$39,'SO 401 - Veřejné osvětlení'!$C$45:$J$67,'SO 401 - Veřejné osvětlení'!$C$73:$J$124</definedName>
    <definedName name="_xlnm.Print_Titles" localSheetId="7">'SO 401 - Veřejné osvětlení'!$85:$85</definedName>
    <definedName name="_xlnm._FilterDatabase" localSheetId="8" hidden="1">'SO 402 - Metropolitní síť'!$C$83:$K$112</definedName>
    <definedName name="_xlnm.Print_Area" localSheetId="8">'SO 402 - Metropolitní síť'!$C$4:$J$39,'SO 402 - Metropolitní síť'!$C$45:$J$65,'SO 402 - Metropolitní síť'!$C$71:$J$112</definedName>
    <definedName name="_xlnm.Print_Titles" localSheetId="8">'SO 402 - Metropolitní síť'!$83:$83</definedName>
    <definedName name="_xlnm._FilterDatabase" localSheetId="9" hidden="1">'SO 501-1 - STL plynovod'!$C$89:$K$259</definedName>
    <definedName name="_xlnm.Print_Area" localSheetId="9">'SO 501-1 - STL plynovod'!$C$4:$J$39,'SO 501-1 - STL plynovod'!$C$45:$J$71,'SO 501-1 - STL plynovod'!$C$77:$J$259</definedName>
    <definedName name="_xlnm.Print_Titles" localSheetId="9">'SO 501-1 - STL plynovod'!$89:$89</definedName>
    <definedName name="_xlnm._FilterDatabase" localSheetId="10" hidden="1">'SO 501-2 - HUP – plynoměr...'!$C$84:$K$120</definedName>
    <definedName name="_xlnm.Print_Area" localSheetId="10">'SO 501-2 - HUP – plynoměr...'!$C$4:$J$39,'SO 501-2 - HUP – plynoměr...'!$C$45:$J$66,'SO 501-2 - HUP – plynoměr...'!$C$72:$J$120</definedName>
    <definedName name="_xlnm.Print_Titles" localSheetId="10">'SO 501-2 - HUP – plynoměr...'!$84:$84</definedName>
    <definedName name="_xlnm._FilterDatabase" localSheetId="11" hidden="1">'ostatní - Vedlejší a osta...'!$C$83:$K$99</definedName>
    <definedName name="_xlnm.Print_Area" localSheetId="11">'ostatní - Vedlejší a osta...'!$C$4:$J$39,'ostatní - Vedlejší a osta...'!$C$45:$J$65,'ostatní - Vedlejší a osta...'!$C$71:$J$99</definedName>
    <definedName name="_xlnm.Print_Titles" localSheetId="11">'ostatní - Vedlejší a osta...'!$83:$83</definedName>
    <definedName name="_xlnm.Print_Area" localSheetId="12">'Pokyny pro vyplnění'!$B$2:$K$71,'Pokyny pro vyplnění'!$B$74:$K$118,'Pokyny pro vyplnění'!$B$121:$K$161,'Pokyny pro vyplnění'!$B$164:$K$219</definedName>
  </definedNames>
  <calcPr/>
</workbook>
</file>

<file path=xl/calcChain.xml><?xml version="1.0" encoding="utf-8"?>
<calcChain xmlns="http://schemas.openxmlformats.org/spreadsheetml/2006/main">
  <c i="12" l="1" r="J37"/>
  <c r="J36"/>
  <c i="1" r="AY65"/>
  <c i="12" r="J35"/>
  <c i="1" r="AX65"/>
  <c i="12" r="BI99"/>
  <c r="BH99"/>
  <c r="BG99"/>
  <c r="BF99"/>
  <c r="T99"/>
  <c r="R99"/>
  <c r="P99"/>
  <c r="BI98"/>
  <c r="BH98"/>
  <c r="BG98"/>
  <c r="BF98"/>
  <c r="T98"/>
  <c r="R98"/>
  <c r="P98"/>
  <c r="BI97"/>
  <c r="BH97"/>
  <c r="BG97"/>
  <c r="BF97"/>
  <c r="T97"/>
  <c r="R97"/>
  <c r="P97"/>
  <c r="BI95"/>
  <c r="BH95"/>
  <c r="BG95"/>
  <c r="BF95"/>
  <c r="T95"/>
  <c r="T94"/>
  <c r="R95"/>
  <c r="R94"/>
  <c r="P95"/>
  <c r="P94"/>
  <c r="BI93"/>
  <c r="BH93"/>
  <c r="BG93"/>
  <c r="BF93"/>
  <c r="T93"/>
  <c r="R93"/>
  <c r="P93"/>
  <c r="BI92"/>
  <c r="BH92"/>
  <c r="BG92"/>
  <c r="BF92"/>
  <c r="T92"/>
  <c r="R92"/>
  <c r="P92"/>
  <c r="BI90"/>
  <c r="BH90"/>
  <c r="BG90"/>
  <c r="BF90"/>
  <c r="T90"/>
  <c r="R90"/>
  <c r="P90"/>
  <c r="BI89"/>
  <c r="BH89"/>
  <c r="BG89"/>
  <c r="BF89"/>
  <c r="T89"/>
  <c r="R89"/>
  <c r="P89"/>
  <c r="BI88"/>
  <c r="BH88"/>
  <c r="BG88"/>
  <c r="BF88"/>
  <c r="T88"/>
  <c r="R88"/>
  <c r="P88"/>
  <c r="BI87"/>
  <c r="BH87"/>
  <c r="BG87"/>
  <c r="BF87"/>
  <c r="T87"/>
  <c r="R87"/>
  <c r="P87"/>
  <c r="J81"/>
  <c r="J80"/>
  <c r="F80"/>
  <c r="F78"/>
  <c r="E76"/>
  <c r="J55"/>
  <c r="J54"/>
  <c r="F54"/>
  <c r="F52"/>
  <c r="E50"/>
  <c r="J18"/>
  <c r="E18"/>
  <c r="F55"/>
  <c r="J17"/>
  <c r="J12"/>
  <c r="J52"/>
  <c r="E7"/>
  <c r="E48"/>
  <c i="11" r="J37"/>
  <c r="J36"/>
  <c i="1" r="AY64"/>
  <c i="11" r="J35"/>
  <c i="1" r="AX64"/>
  <c i="11" r="BI120"/>
  <c r="BH120"/>
  <c r="BG120"/>
  <c r="BF120"/>
  <c r="T120"/>
  <c r="R120"/>
  <c r="P120"/>
  <c r="BI118"/>
  <c r="BH118"/>
  <c r="BG118"/>
  <c r="BF118"/>
  <c r="T118"/>
  <c r="R118"/>
  <c r="P118"/>
  <c r="BI117"/>
  <c r="BH117"/>
  <c r="BG117"/>
  <c r="BF117"/>
  <c r="T117"/>
  <c r="R117"/>
  <c r="P117"/>
  <c r="BI115"/>
  <c r="BH115"/>
  <c r="BG115"/>
  <c r="BF115"/>
  <c r="T115"/>
  <c r="R115"/>
  <c r="P115"/>
  <c r="BI111"/>
  <c r="BH111"/>
  <c r="BG111"/>
  <c r="BF111"/>
  <c r="T111"/>
  <c r="R111"/>
  <c r="P111"/>
  <c r="BI109"/>
  <c r="BH109"/>
  <c r="BG109"/>
  <c r="BF109"/>
  <c r="T109"/>
  <c r="R109"/>
  <c r="P109"/>
  <c r="BI108"/>
  <c r="BH108"/>
  <c r="BG108"/>
  <c r="BF108"/>
  <c r="T108"/>
  <c r="R108"/>
  <c r="P108"/>
  <c r="BI106"/>
  <c r="BH106"/>
  <c r="BG106"/>
  <c r="BF106"/>
  <c r="T106"/>
  <c r="R106"/>
  <c r="P106"/>
  <c r="BI103"/>
  <c r="BH103"/>
  <c r="BG103"/>
  <c r="BF103"/>
  <c r="T103"/>
  <c r="R103"/>
  <c r="P103"/>
  <c r="BI100"/>
  <c r="BH100"/>
  <c r="BG100"/>
  <c r="BF100"/>
  <c r="T100"/>
  <c r="R100"/>
  <c r="P100"/>
  <c r="BI96"/>
  <c r="BH96"/>
  <c r="BG96"/>
  <c r="BF96"/>
  <c r="T96"/>
  <c r="R96"/>
  <c r="P96"/>
  <c r="BI94"/>
  <c r="BH94"/>
  <c r="BG94"/>
  <c r="BF94"/>
  <c r="T94"/>
  <c r="R94"/>
  <c r="P94"/>
  <c r="BI91"/>
  <c r="BH91"/>
  <c r="BG91"/>
  <c r="BF91"/>
  <c r="T91"/>
  <c r="R91"/>
  <c r="P91"/>
  <c r="BI88"/>
  <c r="BH88"/>
  <c r="BG88"/>
  <c r="BF88"/>
  <c r="T88"/>
  <c r="R88"/>
  <c r="P88"/>
  <c r="J82"/>
  <c r="J81"/>
  <c r="F81"/>
  <c r="F79"/>
  <c r="E77"/>
  <c r="J55"/>
  <c r="J54"/>
  <c r="F54"/>
  <c r="F52"/>
  <c r="E50"/>
  <c r="J18"/>
  <c r="E18"/>
  <c r="F82"/>
  <c r="J17"/>
  <c r="J12"/>
  <c r="J79"/>
  <c r="E7"/>
  <c r="E75"/>
  <c i="10" r="J37"/>
  <c r="J36"/>
  <c i="1" r="AY63"/>
  <c i="10" r="J35"/>
  <c i="1" r="AX63"/>
  <c i="10" r="BI258"/>
  <c r="BH258"/>
  <c r="BG258"/>
  <c r="BF258"/>
  <c r="T258"/>
  <c r="T257"/>
  <c r="R258"/>
  <c r="R257"/>
  <c r="P258"/>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0"/>
  <c r="BH250"/>
  <c r="BG250"/>
  <c r="BF250"/>
  <c r="T250"/>
  <c r="R250"/>
  <c r="P250"/>
  <c r="BI249"/>
  <c r="BH249"/>
  <c r="BG249"/>
  <c r="BF249"/>
  <c r="T249"/>
  <c r="R249"/>
  <c r="P249"/>
  <c r="BI247"/>
  <c r="BH247"/>
  <c r="BG247"/>
  <c r="BF247"/>
  <c r="T247"/>
  <c r="R247"/>
  <c r="P247"/>
  <c r="BI245"/>
  <c r="BH245"/>
  <c r="BG245"/>
  <c r="BF245"/>
  <c r="T245"/>
  <c r="R245"/>
  <c r="P245"/>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7"/>
  <c r="BH227"/>
  <c r="BG227"/>
  <c r="BF227"/>
  <c r="T227"/>
  <c r="R227"/>
  <c r="P227"/>
  <c r="BI224"/>
  <c r="BH224"/>
  <c r="BG224"/>
  <c r="BF224"/>
  <c r="T224"/>
  <c r="R224"/>
  <c r="P224"/>
  <c r="BI222"/>
  <c r="BH222"/>
  <c r="BG222"/>
  <c r="BF222"/>
  <c r="T222"/>
  <c r="R222"/>
  <c r="P222"/>
  <c r="BI220"/>
  <c r="BH220"/>
  <c r="BG220"/>
  <c r="BF220"/>
  <c r="T220"/>
  <c r="R220"/>
  <c r="P220"/>
  <c r="BI218"/>
  <c r="BH218"/>
  <c r="BG218"/>
  <c r="BF218"/>
  <c r="T218"/>
  <c r="R218"/>
  <c r="P218"/>
  <c r="BI214"/>
  <c r="BH214"/>
  <c r="BG214"/>
  <c r="BF214"/>
  <c r="T214"/>
  <c r="R214"/>
  <c r="P214"/>
  <c r="BI212"/>
  <c r="BH212"/>
  <c r="BG212"/>
  <c r="BF212"/>
  <c r="T212"/>
  <c r="R212"/>
  <c r="P212"/>
  <c r="BI209"/>
  <c r="BH209"/>
  <c r="BG209"/>
  <c r="BF209"/>
  <c r="T209"/>
  <c r="R209"/>
  <c r="P209"/>
  <c r="BI207"/>
  <c r="BH207"/>
  <c r="BG207"/>
  <c r="BF207"/>
  <c r="T207"/>
  <c r="R207"/>
  <c r="P207"/>
  <c r="BI204"/>
  <c r="BH204"/>
  <c r="BG204"/>
  <c r="BF204"/>
  <c r="T204"/>
  <c r="R204"/>
  <c r="P204"/>
  <c r="BI202"/>
  <c r="BH202"/>
  <c r="BG202"/>
  <c r="BF202"/>
  <c r="T202"/>
  <c r="R202"/>
  <c r="P202"/>
  <c r="BI198"/>
  <c r="BH198"/>
  <c r="BG198"/>
  <c r="BF198"/>
  <c r="T198"/>
  <c r="T197"/>
  <c r="R198"/>
  <c r="R197"/>
  <c r="P198"/>
  <c r="P197"/>
  <c r="BI195"/>
  <c r="BH195"/>
  <c r="BG195"/>
  <c r="BF195"/>
  <c r="T195"/>
  <c r="R195"/>
  <c r="P195"/>
  <c r="BI193"/>
  <c r="BH193"/>
  <c r="BG193"/>
  <c r="BF193"/>
  <c r="T193"/>
  <c r="R193"/>
  <c r="P193"/>
  <c r="BI190"/>
  <c r="BH190"/>
  <c r="BG190"/>
  <c r="BF190"/>
  <c r="T190"/>
  <c r="R190"/>
  <c r="P190"/>
  <c r="BI185"/>
  <c r="BH185"/>
  <c r="BG185"/>
  <c r="BF185"/>
  <c r="T185"/>
  <c r="R185"/>
  <c r="P185"/>
  <c r="BI183"/>
  <c r="BH183"/>
  <c r="BG183"/>
  <c r="BF183"/>
  <c r="T183"/>
  <c r="R183"/>
  <c r="P183"/>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5"/>
  <c r="BH175"/>
  <c r="BG175"/>
  <c r="BF175"/>
  <c r="T175"/>
  <c r="R175"/>
  <c r="P175"/>
  <c r="BI172"/>
  <c r="BH172"/>
  <c r="BG172"/>
  <c r="BF172"/>
  <c r="T172"/>
  <c r="R172"/>
  <c r="P172"/>
  <c r="BI170"/>
  <c r="BH170"/>
  <c r="BG170"/>
  <c r="BF170"/>
  <c r="T170"/>
  <c r="R170"/>
  <c r="P170"/>
  <c r="BI168"/>
  <c r="BH168"/>
  <c r="BG168"/>
  <c r="BF168"/>
  <c r="T168"/>
  <c r="R168"/>
  <c r="P168"/>
  <c r="BI166"/>
  <c r="BH166"/>
  <c r="BG166"/>
  <c r="BF166"/>
  <c r="T166"/>
  <c r="R166"/>
  <c r="P166"/>
  <c r="BI163"/>
  <c r="BH163"/>
  <c r="BG163"/>
  <c r="BF163"/>
  <c r="T163"/>
  <c r="T162"/>
  <c r="R163"/>
  <c r="R162"/>
  <c r="P163"/>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47"/>
  <c r="BH147"/>
  <c r="BG147"/>
  <c r="BF147"/>
  <c r="T147"/>
  <c r="R147"/>
  <c r="P147"/>
  <c r="BI135"/>
  <c r="BH135"/>
  <c r="BG135"/>
  <c r="BF135"/>
  <c r="T135"/>
  <c r="R135"/>
  <c r="P135"/>
  <c r="BI132"/>
  <c r="BH132"/>
  <c r="BG132"/>
  <c r="BF132"/>
  <c r="T132"/>
  <c r="R132"/>
  <c r="P132"/>
  <c r="BI129"/>
  <c r="BH129"/>
  <c r="BG129"/>
  <c r="BF129"/>
  <c r="T129"/>
  <c r="R129"/>
  <c r="P129"/>
  <c r="BI126"/>
  <c r="BH126"/>
  <c r="BG126"/>
  <c r="BF126"/>
  <c r="T126"/>
  <c r="R126"/>
  <c r="P126"/>
  <c r="BI113"/>
  <c r="BH113"/>
  <c r="BG113"/>
  <c r="BF113"/>
  <c r="T113"/>
  <c r="R113"/>
  <c r="P113"/>
  <c r="BI110"/>
  <c r="BH110"/>
  <c r="BG110"/>
  <c r="BF110"/>
  <c r="T110"/>
  <c r="R110"/>
  <c r="P110"/>
  <c r="BI107"/>
  <c r="BH107"/>
  <c r="BG107"/>
  <c r="BF107"/>
  <c r="T107"/>
  <c r="R107"/>
  <c r="P107"/>
  <c r="BI104"/>
  <c r="BH104"/>
  <c r="BG104"/>
  <c r="BF104"/>
  <c r="T104"/>
  <c r="R104"/>
  <c r="P104"/>
  <c r="BI101"/>
  <c r="BH101"/>
  <c r="BG101"/>
  <c r="BF101"/>
  <c r="T101"/>
  <c r="R101"/>
  <c r="P101"/>
  <c r="BI99"/>
  <c r="BH99"/>
  <c r="BG99"/>
  <c r="BF99"/>
  <c r="T99"/>
  <c r="R99"/>
  <c r="P99"/>
  <c r="BI97"/>
  <c r="BH97"/>
  <c r="BG97"/>
  <c r="BF97"/>
  <c r="T97"/>
  <c r="R97"/>
  <c r="P97"/>
  <c r="BI95"/>
  <c r="BH95"/>
  <c r="BG95"/>
  <c r="BF95"/>
  <c r="T95"/>
  <c r="R95"/>
  <c r="P95"/>
  <c r="BI93"/>
  <c r="BH93"/>
  <c r="BG93"/>
  <c r="BF93"/>
  <c r="T93"/>
  <c r="R93"/>
  <c r="P93"/>
  <c r="J87"/>
  <c r="J86"/>
  <c r="F86"/>
  <c r="F84"/>
  <c r="E82"/>
  <c r="J55"/>
  <c r="J54"/>
  <c r="F54"/>
  <c r="F52"/>
  <c r="E50"/>
  <c r="J18"/>
  <c r="E18"/>
  <c r="F55"/>
  <c r="J17"/>
  <c r="J12"/>
  <c r="J84"/>
  <c r="E7"/>
  <c r="E48"/>
  <c i="9" r="J37"/>
  <c r="J36"/>
  <c i="1" r="AY62"/>
  <c i="9" r="J35"/>
  <c i="1" r="AX62"/>
  <c i="9"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6"/>
  <c r="BH96"/>
  <c r="BG96"/>
  <c r="BF96"/>
  <c r="T96"/>
  <c r="R96"/>
  <c r="P96"/>
  <c r="BI95"/>
  <c r="BH95"/>
  <c r="BG95"/>
  <c r="BF95"/>
  <c r="T95"/>
  <c r="R95"/>
  <c r="P95"/>
  <c r="BI94"/>
  <c r="BH94"/>
  <c r="BG94"/>
  <c r="BF94"/>
  <c r="T94"/>
  <c r="R94"/>
  <c r="P94"/>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J81"/>
  <c r="J80"/>
  <c r="F80"/>
  <c r="F78"/>
  <c r="E76"/>
  <c r="J55"/>
  <c r="J54"/>
  <c r="F54"/>
  <c r="F52"/>
  <c r="E50"/>
  <c r="J18"/>
  <c r="E18"/>
  <c r="F81"/>
  <c r="J17"/>
  <c r="J12"/>
  <c r="J78"/>
  <c r="E7"/>
  <c r="E48"/>
  <c i="8" r="J37"/>
  <c r="J36"/>
  <c i="1" r="AY61"/>
  <c i="8" r="J35"/>
  <c i="1" r="AX61"/>
  <c i="8" r="BI124"/>
  <c r="BH124"/>
  <c r="BG124"/>
  <c r="BF124"/>
  <c r="T124"/>
  <c r="R124"/>
  <c r="P124"/>
  <c r="BI123"/>
  <c r="BH123"/>
  <c r="BG123"/>
  <c r="BF123"/>
  <c r="T123"/>
  <c r="R123"/>
  <c r="P123"/>
  <c r="BI121"/>
  <c r="BH121"/>
  <c r="BG121"/>
  <c r="BF121"/>
  <c r="T121"/>
  <c r="R121"/>
  <c r="P121"/>
  <c r="BI120"/>
  <c r="BH120"/>
  <c r="BG120"/>
  <c r="BF120"/>
  <c r="T120"/>
  <c r="R120"/>
  <c r="P120"/>
  <c r="BI119"/>
  <c r="BH119"/>
  <c r="BG119"/>
  <c r="BF119"/>
  <c r="T119"/>
  <c r="R119"/>
  <c r="P119"/>
  <c r="BI118"/>
  <c r="BH118"/>
  <c r="BG118"/>
  <c r="BF118"/>
  <c r="T118"/>
  <c r="R118"/>
  <c r="P118"/>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8"/>
  <c r="BH98"/>
  <c r="BG98"/>
  <c r="BF98"/>
  <c r="T98"/>
  <c r="R98"/>
  <c r="P98"/>
  <c r="BI97"/>
  <c r="BH97"/>
  <c r="BG97"/>
  <c r="BF97"/>
  <c r="T97"/>
  <c r="R97"/>
  <c r="P97"/>
  <c r="BI96"/>
  <c r="BH96"/>
  <c r="BG96"/>
  <c r="BF96"/>
  <c r="T96"/>
  <c r="R96"/>
  <c r="P96"/>
  <c r="BI95"/>
  <c r="BH95"/>
  <c r="BG95"/>
  <c r="BF95"/>
  <c r="T95"/>
  <c r="R95"/>
  <c r="P95"/>
  <c r="BI93"/>
  <c r="BH93"/>
  <c r="BG93"/>
  <c r="BF93"/>
  <c r="T93"/>
  <c r="R93"/>
  <c r="P93"/>
  <c r="BI92"/>
  <c r="BH92"/>
  <c r="BG92"/>
  <c r="BF92"/>
  <c r="T92"/>
  <c r="R92"/>
  <c r="P92"/>
  <c r="BI91"/>
  <c r="BH91"/>
  <c r="BG91"/>
  <c r="BF91"/>
  <c r="T91"/>
  <c r="R91"/>
  <c r="P91"/>
  <c r="BI90"/>
  <c r="BH90"/>
  <c r="BG90"/>
  <c r="BF90"/>
  <c r="T90"/>
  <c r="R90"/>
  <c r="P90"/>
  <c r="BI89"/>
  <c r="BH89"/>
  <c r="BG89"/>
  <c r="BF89"/>
  <c r="T89"/>
  <c r="R89"/>
  <c r="P89"/>
  <c r="J83"/>
  <c r="J82"/>
  <c r="F82"/>
  <c r="F80"/>
  <c r="E78"/>
  <c r="J55"/>
  <c r="J54"/>
  <c r="F54"/>
  <c r="F52"/>
  <c r="E50"/>
  <c r="J18"/>
  <c r="E18"/>
  <c r="F83"/>
  <c r="J17"/>
  <c r="J12"/>
  <c r="J52"/>
  <c r="E7"/>
  <c r="E76"/>
  <c i="7" r="J37"/>
  <c r="J36"/>
  <c i="1" r="AY60"/>
  <c i="7" r="J35"/>
  <c i="1" r="AX60"/>
  <c i="7" r="BI177"/>
  <c r="BH177"/>
  <c r="BG177"/>
  <c r="BF177"/>
  <c r="T177"/>
  <c r="R177"/>
  <c r="P177"/>
  <c r="BI175"/>
  <c r="BH175"/>
  <c r="BG175"/>
  <c r="BF175"/>
  <c r="T175"/>
  <c r="R175"/>
  <c r="P175"/>
  <c r="BI173"/>
  <c r="BH173"/>
  <c r="BG173"/>
  <c r="BF173"/>
  <c r="T173"/>
  <c r="R173"/>
  <c r="P173"/>
  <c r="BI172"/>
  <c r="BH172"/>
  <c r="BG172"/>
  <c r="BF172"/>
  <c r="T172"/>
  <c r="R172"/>
  <c r="P172"/>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49"/>
  <c r="BH149"/>
  <c r="BG149"/>
  <c r="BF149"/>
  <c r="T149"/>
  <c r="T148"/>
  <c r="R149"/>
  <c r="R148"/>
  <c r="P149"/>
  <c r="P148"/>
  <c r="BI147"/>
  <c r="BH147"/>
  <c r="BG147"/>
  <c r="BF147"/>
  <c r="T147"/>
  <c r="R147"/>
  <c r="P147"/>
  <c r="BI146"/>
  <c r="BH146"/>
  <c r="BG146"/>
  <c r="BF146"/>
  <c r="T146"/>
  <c r="R146"/>
  <c r="P146"/>
  <c r="BI145"/>
  <c r="BH145"/>
  <c r="BG145"/>
  <c r="BF145"/>
  <c r="T145"/>
  <c r="R145"/>
  <c r="P145"/>
  <c r="BI144"/>
  <c r="BH144"/>
  <c r="BG144"/>
  <c r="BF144"/>
  <c r="T144"/>
  <c r="R144"/>
  <c r="P144"/>
  <c r="BI142"/>
  <c r="BH142"/>
  <c r="BG142"/>
  <c r="BF142"/>
  <c r="T142"/>
  <c r="R142"/>
  <c r="P142"/>
  <c r="BI139"/>
  <c r="BH139"/>
  <c r="BG139"/>
  <c r="BF139"/>
  <c r="T139"/>
  <c r="R139"/>
  <c r="P139"/>
  <c r="BI134"/>
  <c r="BH134"/>
  <c r="BG134"/>
  <c r="BF134"/>
  <c r="T134"/>
  <c r="R134"/>
  <c r="P134"/>
  <c r="BI132"/>
  <c r="BH132"/>
  <c r="BG132"/>
  <c r="BF132"/>
  <c r="T132"/>
  <c r="R132"/>
  <c r="P132"/>
  <c r="BI130"/>
  <c r="BH130"/>
  <c r="BG130"/>
  <c r="BF130"/>
  <c r="T130"/>
  <c r="R130"/>
  <c r="P130"/>
  <c r="BI128"/>
  <c r="BH128"/>
  <c r="BG128"/>
  <c r="BF128"/>
  <c r="T128"/>
  <c r="R128"/>
  <c r="P128"/>
  <c r="BI125"/>
  <c r="BH125"/>
  <c r="BG125"/>
  <c r="BF125"/>
  <c r="T125"/>
  <c r="R125"/>
  <c r="P125"/>
  <c r="BI122"/>
  <c r="BH122"/>
  <c r="BG122"/>
  <c r="BF122"/>
  <c r="T122"/>
  <c r="R122"/>
  <c r="P122"/>
  <c r="BI119"/>
  <c r="BH119"/>
  <c r="BG119"/>
  <c r="BF119"/>
  <c r="T119"/>
  <c r="R119"/>
  <c r="P119"/>
  <c r="BI116"/>
  <c r="BH116"/>
  <c r="BG116"/>
  <c r="BF116"/>
  <c r="T116"/>
  <c r="R116"/>
  <c r="P116"/>
  <c r="BI113"/>
  <c r="BH113"/>
  <c r="BG113"/>
  <c r="BF113"/>
  <c r="T113"/>
  <c r="R113"/>
  <c r="P113"/>
  <c r="BI99"/>
  <c r="BH99"/>
  <c r="BG99"/>
  <c r="BF99"/>
  <c r="T99"/>
  <c r="R99"/>
  <c r="P99"/>
  <c r="BI92"/>
  <c r="BH92"/>
  <c r="BG92"/>
  <c r="BF92"/>
  <c r="T92"/>
  <c r="R92"/>
  <c r="P92"/>
  <c r="BI87"/>
  <c r="BH87"/>
  <c r="BG87"/>
  <c r="BF87"/>
  <c r="T87"/>
  <c r="R87"/>
  <c r="P87"/>
  <c r="J81"/>
  <c r="J80"/>
  <c r="F80"/>
  <c r="F78"/>
  <c r="E76"/>
  <c r="J55"/>
  <c r="J54"/>
  <c r="F54"/>
  <c r="F52"/>
  <c r="E50"/>
  <c r="J18"/>
  <c r="E18"/>
  <c r="F81"/>
  <c r="J17"/>
  <c r="J12"/>
  <c r="J78"/>
  <c r="E7"/>
  <c r="E74"/>
  <c i="6" r="J37"/>
  <c r="J36"/>
  <c i="1" r="AY59"/>
  <c i="6" r="J35"/>
  <c i="1" r="AX59"/>
  <c i="6" r="BI198"/>
  <c r="BH198"/>
  <c r="BG198"/>
  <c r="BF198"/>
  <c r="T198"/>
  <c r="R198"/>
  <c r="P198"/>
  <c r="BI196"/>
  <c r="BH196"/>
  <c r="BG196"/>
  <c r="BF196"/>
  <c r="T196"/>
  <c r="R196"/>
  <c r="P196"/>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6"/>
  <c r="BH166"/>
  <c r="BG166"/>
  <c r="BF166"/>
  <c r="T166"/>
  <c r="R166"/>
  <c r="P166"/>
  <c r="BI163"/>
  <c r="BH163"/>
  <c r="BG163"/>
  <c r="BF163"/>
  <c r="T163"/>
  <c r="R163"/>
  <c r="P163"/>
  <c r="BI161"/>
  <c r="BH161"/>
  <c r="BG161"/>
  <c r="BF161"/>
  <c r="T161"/>
  <c r="R161"/>
  <c r="P161"/>
  <c r="BI160"/>
  <c r="BH160"/>
  <c r="BG160"/>
  <c r="BF160"/>
  <c r="T160"/>
  <c r="R160"/>
  <c r="P160"/>
  <c r="BI158"/>
  <c r="BH158"/>
  <c r="BG158"/>
  <c r="BF158"/>
  <c r="T158"/>
  <c r="R158"/>
  <c r="P158"/>
  <c r="BI157"/>
  <c r="BH157"/>
  <c r="BG157"/>
  <c r="BF157"/>
  <c r="T157"/>
  <c r="R157"/>
  <c r="P157"/>
  <c r="BI155"/>
  <c r="BH155"/>
  <c r="BG155"/>
  <c r="BF155"/>
  <c r="T155"/>
  <c r="R155"/>
  <c r="P155"/>
  <c r="BI153"/>
  <c r="BH153"/>
  <c r="BG153"/>
  <c r="BF153"/>
  <c r="T153"/>
  <c r="R153"/>
  <c r="P153"/>
  <c r="BI148"/>
  <c r="BH148"/>
  <c r="BG148"/>
  <c r="BF148"/>
  <c r="T148"/>
  <c r="R148"/>
  <c r="P148"/>
  <c r="BI146"/>
  <c r="BH146"/>
  <c r="BG146"/>
  <c r="BF146"/>
  <c r="T146"/>
  <c r="R146"/>
  <c r="P146"/>
  <c r="BI144"/>
  <c r="BH144"/>
  <c r="BG144"/>
  <c r="BF144"/>
  <c r="T144"/>
  <c r="R144"/>
  <c r="P144"/>
  <c r="BI141"/>
  <c r="BH141"/>
  <c r="BG141"/>
  <c r="BF141"/>
  <c r="T141"/>
  <c r="R141"/>
  <c r="P141"/>
  <c r="BI139"/>
  <c r="BH139"/>
  <c r="BG139"/>
  <c r="BF139"/>
  <c r="T139"/>
  <c r="R139"/>
  <c r="P139"/>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22"/>
  <c r="BH122"/>
  <c r="BG122"/>
  <c r="BF122"/>
  <c r="T122"/>
  <c r="R122"/>
  <c r="P122"/>
  <c r="BI119"/>
  <c r="BH119"/>
  <c r="BG119"/>
  <c r="BF119"/>
  <c r="T119"/>
  <c r="R119"/>
  <c r="P119"/>
  <c r="BI105"/>
  <c r="BH105"/>
  <c r="BG105"/>
  <c r="BF105"/>
  <c r="T105"/>
  <c r="R105"/>
  <c r="P105"/>
  <c r="BI98"/>
  <c r="BH98"/>
  <c r="BG98"/>
  <c r="BF98"/>
  <c r="T98"/>
  <c r="R98"/>
  <c r="P98"/>
  <c r="BI95"/>
  <c r="BH95"/>
  <c r="BG95"/>
  <c r="BF95"/>
  <c r="T95"/>
  <c r="R95"/>
  <c r="P95"/>
  <c r="BI92"/>
  <c r="BH92"/>
  <c r="BG92"/>
  <c r="BF92"/>
  <c r="T92"/>
  <c r="R92"/>
  <c r="P92"/>
  <c r="BI87"/>
  <c r="BH87"/>
  <c r="BG87"/>
  <c r="BF87"/>
  <c r="T87"/>
  <c r="R87"/>
  <c r="P87"/>
  <c r="J81"/>
  <c r="J80"/>
  <c r="F80"/>
  <c r="F78"/>
  <c r="E76"/>
  <c r="J55"/>
  <c r="J54"/>
  <c r="F54"/>
  <c r="F52"/>
  <c r="E50"/>
  <c r="J18"/>
  <c r="E18"/>
  <c r="F81"/>
  <c r="J17"/>
  <c r="J12"/>
  <c r="J78"/>
  <c r="E7"/>
  <c r="E74"/>
  <c i="5" r="J37"/>
  <c r="J36"/>
  <c i="1" r="AY58"/>
  <c i="5" r="J35"/>
  <c i="1" r="AX58"/>
  <c i="5" r="BI259"/>
  <c r="BH259"/>
  <c r="BG259"/>
  <c r="BF259"/>
  <c r="T259"/>
  <c r="R259"/>
  <c r="P259"/>
  <c r="BI257"/>
  <c r="BH257"/>
  <c r="BG257"/>
  <c r="BF257"/>
  <c r="T257"/>
  <c r="R257"/>
  <c r="P257"/>
  <c r="BI255"/>
  <c r="BH255"/>
  <c r="BG255"/>
  <c r="BF255"/>
  <c r="T255"/>
  <c r="R255"/>
  <c r="P255"/>
  <c r="BI253"/>
  <c r="BH253"/>
  <c r="BG253"/>
  <c r="BF253"/>
  <c r="T253"/>
  <c r="R253"/>
  <c r="P253"/>
  <c r="BI250"/>
  <c r="BH250"/>
  <c r="BG250"/>
  <c r="BF250"/>
  <c r="T250"/>
  <c r="R250"/>
  <c r="P250"/>
  <c r="BI248"/>
  <c r="BH248"/>
  <c r="BG248"/>
  <c r="BF248"/>
  <c r="T248"/>
  <c r="R248"/>
  <c r="P248"/>
  <c r="BI246"/>
  <c r="BH246"/>
  <c r="BG246"/>
  <c r="BF246"/>
  <c r="T246"/>
  <c r="R246"/>
  <c r="P246"/>
  <c r="BI243"/>
  <c r="BH243"/>
  <c r="BG243"/>
  <c r="BF243"/>
  <c r="T243"/>
  <c r="R243"/>
  <c r="P243"/>
  <c r="BI240"/>
  <c r="BH240"/>
  <c r="BG240"/>
  <c r="BF240"/>
  <c r="T240"/>
  <c r="R240"/>
  <c r="P240"/>
  <c r="BI236"/>
  <c r="BH236"/>
  <c r="BG236"/>
  <c r="BF236"/>
  <c r="T236"/>
  <c r="R236"/>
  <c r="P236"/>
  <c r="BI234"/>
  <c r="BH234"/>
  <c r="BG234"/>
  <c r="BF234"/>
  <c r="T234"/>
  <c r="R234"/>
  <c r="P234"/>
  <c r="BI231"/>
  <c r="BH231"/>
  <c r="BG231"/>
  <c r="BF231"/>
  <c r="T231"/>
  <c r="R231"/>
  <c r="P231"/>
  <c r="BI229"/>
  <c r="BH229"/>
  <c r="BG229"/>
  <c r="BF229"/>
  <c r="T229"/>
  <c r="R229"/>
  <c r="P229"/>
  <c r="BI227"/>
  <c r="BH227"/>
  <c r="BG227"/>
  <c r="BF227"/>
  <c r="T227"/>
  <c r="R227"/>
  <c r="P227"/>
  <c r="BI225"/>
  <c r="BH225"/>
  <c r="BG225"/>
  <c r="BF225"/>
  <c r="T225"/>
  <c r="R225"/>
  <c r="P225"/>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0"/>
  <c r="BH210"/>
  <c r="BG210"/>
  <c r="BF210"/>
  <c r="T210"/>
  <c r="R210"/>
  <c r="P210"/>
  <c r="BI209"/>
  <c r="BH209"/>
  <c r="BG209"/>
  <c r="BF209"/>
  <c r="T209"/>
  <c r="R209"/>
  <c r="P209"/>
  <c r="BI207"/>
  <c r="BH207"/>
  <c r="BG207"/>
  <c r="BF207"/>
  <c r="T207"/>
  <c r="R207"/>
  <c r="P207"/>
  <c r="BI205"/>
  <c r="BH205"/>
  <c r="BG205"/>
  <c r="BF205"/>
  <c r="T205"/>
  <c r="R205"/>
  <c r="P205"/>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5"/>
  <c r="BH195"/>
  <c r="BG195"/>
  <c r="BF195"/>
  <c r="T195"/>
  <c r="R195"/>
  <c r="P195"/>
  <c r="BI194"/>
  <c r="BH194"/>
  <c r="BG194"/>
  <c r="BF194"/>
  <c r="T194"/>
  <c r="R194"/>
  <c r="P194"/>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0"/>
  <c r="BH170"/>
  <c r="BG170"/>
  <c r="BF170"/>
  <c r="T170"/>
  <c r="R170"/>
  <c r="P170"/>
  <c r="BI167"/>
  <c r="BH167"/>
  <c r="BG167"/>
  <c r="BF167"/>
  <c r="T167"/>
  <c r="R167"/>
  <c r="P167"/>
  <c r="BI165"/>
  <c r="BH165"/>
  <c r="BG165"/>
  <c r="BF165"/>
  <c r="T165"/>
  <c r="R165"/>
  <c r="P165"/>
  <c r="BI162"/>
  <c r="BH162"/>
  <c r="BG162"/>
  <c r="BF162"/>
  <c r="T162"/>
  <c r="R162"/>
  <c r="P162"/>
  <c r="BI160"/>
  <c r="BH160"/>
  <c r="BG160"/>
  <c r="BF160"/>
  <c r="T160"/>
  <c r="R160"/>
  <c r="P160"/>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4"/>
  <c r="BH144"/>
  <c r="BG144"/>
  <c r="BF144"/>
  <c r="T144"/>
  <c r="R144"/>
  <c r="P144"/>
  <c r="BI140"/>
  <c r="BH140"/>
  <c r="BG140"/>
  <c r="BF140"/>
  <c r="T140"/>
  <c r="R140"/>
  <c r="P140"/>
  <c r="BI134"/>
  <c r="BH134"/>
  <c r="BG134"/>
  <c r="BF134"/>
  <c r="T134"/>
  <c r="R134"/>
  <c r="P134"/>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4"/>
  <c r="BH114"/>
  <c r="BG114"/>
  <c r="BF114"/>
  <c r="T114"/>
  <c r="R114"/>
  <c r="P114"/>
  <c r="BI111"/>
  <c r="BH111"/>
  <c r="BG111"/>
  <c r="BF111"/>
  <c r="T111"/>
  <c r="R111"/>
  <c r="P111"/>
  <c r="BI108"/>
  <c r="BH108"/>
  <c r="BG108"/>
  <c r="BF108"/>
  <c r="T108"/>
  <c r="R108"/>
  <c r="P108"/>
  <c r="BI103"/>
  <c r="BH103"/>
  <c r="BG103"/>
  <c r="BF103"/>
  <c r="T103"/>
  <c r="R103"/>
  <c r="P103"/>
  <c r="BI98"/>
  <c r="BH98"/>
  <c r="BG98"/>
  <c r="BF98"/>
  <c r="T98"/>
  <c r="R98"/>
  <c r="P98"/>
  <c r="BI96"/>
  <c r="BH96"/>
  <c r="BG96"/>
  <c r="BF96"/>
  <c r="T96"/>
  <c r="R96"/>
  <c r="P96"/>
  <c r="BI94"/>
  <c r="BH94"/>
  <c r="BG94"/>
  <c r="BF94"/>
  <c r="T94"/>
  <c r="R94"/>
  <c r="P94"/>
  <c r="J88"/>
  <c r="J87"/>
  <c r="F87"/>
  <c r="F85"/>
  <c r="E83"/>
  <c r="J55"/>
  <c r="J54"/>
  <c r="F54"/>
  <c r="F52"/>
  <c r="E50"/>
  <c r="J18"/>
  <c r="E18"/>
  <c r="F88"/>
  <c r="J17"/>
  <c r="J12"/>
  <c r="J85"/>
  <c r="E7"/>
  <c r="E48"/>
  <c i="4" r="J37"/>
  <c r="J36"/>
  <c i="1" r="AY57"/>
  <c i="4" r="J35"/>
  <c i="1" r="AX57"/>
  <c i="4" r="BI167"/>
  <c r="BH167"/>
  <c r="BG167"/>
  <c r="BF167"/>
  <c r="T167"/>
  <c r="R167"/>
  <c r="P167"/>
  <c r="BI165"/>
  <c r="BH165"/>
  <c r="BG165"/>
  <c r="BF165"/>
  <c r="T165"/>
  <c r="R165"/>
  <c r="P165"/>
  <c r="BI162"/>
  <c r="BH162"/>
  <c r="BG162"/>
  <c r="BF162"/>
  <c r="T162"/>
  <c r="R162"/>
  <c r="P162"/>
  <c r="BI159"/>
  <c r="BH159"/>
  <c r="BG159"/>
  <c r="BF159"/>
  <c r="T159"/>
  <c r="R159"/>
  <c r="P159"/>
  <c r="BI157"/>
  <c r="BH157"/>
  <c r="BG157"/>
  <c r="BF157"/>
  <c r="T157"/>
  <c r="R157"/>
  <c r="P157"/>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T128"/>
  <c r="R129"/>
  <c r="R128"/>
  <c r="P129"/>
  <c r="P128"/>
  <c r="BI127"/>
  <c r="BH127"/>
  <c r="BG127"/>
  <c r="BF127"/>
  <c r="T127"/>
  <c r="R127"/>
  <c r="P127"/>
  <c r="BI124"/>
  <c r="BH124"/>
  <c r="BG124"/>
  <c r="BF124"/>
  <c r="T124"/>
  <c r="R124"/>
  <c r="P124"/>
  <c r="BI123"/>
  <c r="BH123"/>
  <c r="BG123"/>
  <c r="BF123"/>
  <c r="T123"/>
  <c r="R123"/>
  <c r="P123"/>
  <c r="BI120"/>
  <c r="BH120"/>
  <c r="BG120"/>
  <c r="BF120"/>
  <c r="T120"/>
  <c r="R120"/>
  <c r="P120"/>
  <c r="BI118"/>
  <c r="BH118"/>
  <c r="BG118"/>
  <c r="BF118"/>
  <c r="T118"/>
  <c r="R118"/>
  <c r="P118"/>
  <c r="BI117"/>
  <c r="BH117"/>
  <c r="BG117"/>
  <c r="BF117"/>
  <c r="T117"/>
  <c r="R117"/>
  <c r="P117"/>
  <c r="BI115"/>
  <c r="BH115"/>
  <c r="BG115"/>
  <c r="BF115"/>
  <c r="T115"/>
  <c r="R115"/>
  <c r="P115"/>
  <c r="BI108"/>
  <c r="BH108"/>
  <c r="BG108"/>
  <c r="BF108"/>
  <c r="T108"/>
  <c r="R108"/>
  <c r="P108"/>
  <c r="BI103"/>
  <c r="BH103"/>
  <c r="BG103"/>
  <c r="BF103"/>
  <c r="T103"/>
  <c r="R103"/>
  <c r="P103"/>
  <c r="BI101"/>
  <c r="BH101"/>
  <c r="BG101"/>
  <c r="BF101"/>
  <c r="T101"/>
  <c r="R101"/>
  <c r="P101"/>
  <c r="BI98"/>
  <c r="BH98"/>
  <c r="BG98"/>
  <c r="BF98"/>
  <c r="T98"/>
  <c r="R98"/>
  <c r="P98"/>
  <c r="BI95"/>
  <c r="BH95"/>
  <c r="BG95"/>
  <c r="BF95"/>
  <c r="T95"/>
  <c r="R95"/>
  <c r="P95"/>
  <c r="BI92"/>
  <c r="BH92"/>
  <c r="BG92"/>
  <c r="BF92"/>
  <c r="T92"/>
  <c r="R92"/>
  <c r="P92"/>
  <c r="BI88"/>
  <c r="BH88"/>
  <c r="BG88"/>
  <c r="BF88"/>
  <c r="T88"/>
  <c r="R88"/>
  <c r="P88"/>
  <c r="J82"/>
  <c r="J81"/>
  <c r="F81"/>
  <c r="F79"/>
  <c r="E77"/>
  <c r="J55"/>
  <c r="J54"/>
  <c r="F54"/>
  <c r="F52"/>
  <c r="E50"/>
  <c r="J18"/>
  <c r="E18"/>
  <c r="F55"/>
  <c r="J17"/>
  <c r="J12"/>
  <c r="J79"/>
  <c r="E7"/>
  <c r="E75"/>
  <c i="3" r="J37"/>
  <c r="J36"/>
  <c i="1" r="AY56"/>
  <c i="3" r="J35"/>
  <c i="1" r="AX56"/>
  <c i="3" r="BI432"/>
  <c r="BH432"/>
  <c r="BG432"/>
  <c r="BF432"/>
  <c r="T432"/>
  <c r="R432"/>
  <c r="P432"/>
  <c r="BI430"/>
  <c r="BH430"/>
  <c r="BG430"/>
  <c r="BF430"/>
  <c r="T430"/>
  <c r="R430"/>
  <c r="P430"/>
  <c r="BI427"/>
  <c r="BH427"/>
  <c r="BG427"/>
  <c r="BF427"/>
  <c r="T427"/>
  <c r="R427"/>
  <c r="P427"/>
  <c r="BI425"/>
  <c r="BH425"/>
  <c r="BG425"/>
  <c r="BF425"/>
  <c r="T425"/>
  <c r="R425"/>
  <c r="P425"/>
  <c r="BI423"/>
  <c r="BH423"/>
  <c r="BG423"/>
  <c r="BF423"/>
  <c r="T423"/>
  <c r="R423"/>
  <c r="P423"/>
  <c r="BI420"/>
  <c r="BH420"/>
  <c r="BG420"/>
  <c r="BF420"/>
  <c r="T420"/>
  <c r="R420"/>
  <c r="P420"/>
  <c r="BI418"/>
  <c r="BH418"/>
  <c r="BG418"/>
  <c r="BF418"/>
  <c r="T418"/>
  <c r="R418"/>
  <c r="P418"/>
  <c r="BI415"/>
  <c r="BH415"/>
  <c r="BG415"/>
  <c r="BF415"/>
  <c r="T415"/>
  <c r="R415"/>
  <c r="P415"/>
  <c r="BI413"/>
  <c r="BH413"/>
  <c r="BG413"/>
  <c r="BF413"/>
  <c r="T413"/>
  <c r="R413"/>
  <c r="P413"/>
  <c r="BI411"/>
  <c r="BH411"/>
  <c r="BG411"/>
  <c r="BF411"/>
  <c r="T411"/>
  <c r="R411"/>
  <c r="P411"/>
  <c r="BI409"/>
  <c r="BH409"/>
  <c r="BG409"/>
  <c r="BF409"/>
  <c r="T409"/>
  <c r="R409"/>
  <c r="P409"/>
  <c r="BI407"/>
  <c r="BH407"/>
  <c r="BG407"/>
  <c r="BF407"/>
  <c r="T407"/>
  <c r="R407"/>
  <c r="P407"/>
  <c r="BI406"/>
  <c r="BH406"/>
  <c r="BG406"/>
  <c r="BF406"/>
  <c r="T406"/>
  <c r="R406"/>
  <c r="P406"/>
  <c r="BI404"/>
  <c r="BH404"/>
  <c r="BG404"/>
  <c r="BF404"/>
  <c r="T404"/>
  <c r="R404"/>
  <c r="P404"/>
  <c r="BI403"/>
  <c r="BH403"/>
  <c r="BG403"/>
  <c r="BF403"/>
  <c r="T403"/>
  <c r="R403"/>
  <c r="P403"/>
  <c r="BI402"/>
  <c r="BH402"/>
  <c r="BG402"/>
  <c r="BF402"/>
  <c r="T402"/>
  <c r="R402"/>
  <c r="P402"/>
  <c r="BI399"/>
  <c r="BH399"/>
  <c r="BG399"/>
  <c r="BF399"/>
  <c r="T399"/>
  <c r="R399"/>
  <c r="P399"/>
  <c r="BI397"/>
  <c r="BH397"/>
  <c r="BG397"/>
  <c r="BF397"/>
  <c r="T397"/>
  <c r="R397"/>
  <c r="P397"/>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3"/>
  <c r="BH383"/>
  <c r="BG383"/>
  <c r="BF383"/>
  <c r="T383"/>
  <c r="R383"/>
  <c r="P383"/>
  <c r="BI382"/>
  <c r="BH382"/>
  <c r="BG382"/>
  <c r="BF382"/>
  <c r="T382"/>
  <c r="R382"/>
  <c r="P382"/>
  <c r="BI381"/>
  <c r="BH381"/>
  <c r="BG381"/>
  <c r="BF381"/>
  <c r="T381"/>
  <c r="R381"/>
  <c r="P381"/>
  <c r="BI380"/>
  <c r="BH380"/>
  <c r="BG380"/>
  <c r="BF380"/>
  <c r="T380"/>
  <c r="R380"/>
  <c r="P380"/>
  <c r="BI378"/>
  <c r="BH378"/>
  <c r="BG378"/>
  <c r="BF378"/>
  <c r="T378"/>
  <c r="R378"/>
  <c r="P378"/>
  <c r="BI376"/>
  <c r="BH376"/>
  <c r="BG376"/>
  <c r="BF376"/>
  <c r="T376"/>
  <c r="R376"/>
  <c r="P376"/>
  <c r="BI374"/>
  <c r="BH374"/>
  <c r="BG374"/>
  <c r="BF374"/>
  <c r="T374"/>
  <c r="R374"/>
  <c r="P374"/>
  <c r="BI372"/>
  <c r="BH372"/>
  <c r="BG372"/>
  <c r="BF372"/>
  <c r="T372"/>
  <c r="R372"/>
  <c r="P372"/>
  <c r="BI370"/>
  <c r="BH370"/>
  <c r="BG370"/>
  <c r="BF370"/>
  <c r="T370"/>
  <c r="R370"/>
  <c r="P370"/>
  <c r="BI368"/>
  <c r="BH368"/>
  <c r="BG368"/>
  <c r="BF368"/>
  <c r="T368"/>
  <c r="R368"/>
  <c r="P368"/>
  <c r="BI365"/>
  <c r="BH365"/>
  <c r="BG365"/>
  <c r="BF365"/>
  <c r="T365"/>
  <c r="R365"/>
  <c r="P365"/>
  <c r="BI363"/>
  <c r="BH363"/>
  <c r="BG363"/>
  <c r="BF363"/>
  <c r="T363"/>
  <c r="R363"/>
  <c r="P363"/>
  <c r="BI361"/>
  <c r="BH361"/>
  <c r="BG361"/>
  <c r="BF361"/>
  <c r="T361"/>
  <c r="R361"/>
  <c r="P361"/>
  <c r="BI359"/>
  <c r="BH359"/>
  <c r="BG359"/>
  <c r="BF359"/>
  <c r="T359"/>
  <c r="R359"/>
  <c r="P359"/>
  <c r="BI357"/>
  <c r="BH357"/>
  <c r="BG357"/>
  <c r="BF357"/>
  <c r="T357"/>
  <c r="R357"/>
  <c r="P357"/>
  <c r="BI355"/>
  <c r="BH355"/>
  <c r="BG355"/>
  <c r="BF355"/>
  <c r="T355"/>
  <c r="R355"/>
  <c r="P355"/>
  <c r="BI353"/>
  <c r="BH353"/>
  <c r="BG353"/>
  <c r="BF353"/>
  <c r="T353"/>
  <c r="R353"/>
  <c r="P353"/>
  <c r="BI349"/>
  <c r="BH349"/>
  <c r="BG349"/>
  <c r="BF349"/>
  <c r="T349"/>
  <c r="T348"/>
  <c r="R349"/>
  <c r="R348"/>
  <c r="P349"/>
  <c r="P348"/>
  <c r="BI346"/>
  <c r="BH346"/>
  <c r="BG346"/>
  <c r="BF346"/>
  <c r="T346"/>
  <c r="R346"/>
  <c r="P346"/>
  <c r="BI344"/>
  <c r="BH344"/>
  <c r="BG344"/>
  <c r="BF344"/>
  <c r="T344"/>
  <c r="R344"/>
  <c r="P344"/>
  <c r="BI342"/>
  <c r="BH342"/>
  <c r="BG342"/>
  <c r="BF342"/>
  <c r="T342"/>
  <c r="R342"/>
  <c r="P342"/>
  <c r="BI340"/>
  <c r="BH340"/>
  <c r="BG340"/>
  <c r="BF340"/>
  <c r="T340"/>
  <c r="R340"/>
  <c r="P340"/>
  <c r="BI335"/>
  <c r="BH335"/>
  <c r="BG335"/>
  <c r="BF335"/>
  <c r="T335"/>
  <c r="R335"/>
  <c r="P335"/>
  <c r="BI332"/>
  <c r="BH332"/>
  <c r="BG332"/>
  <c r="BF332"/>
  <c r="T332"/>
  <c r="R332"/>
  <c r="P332"/>
  <c r="BI330"/>
  <c r="BH330"/>
  <c r="BG330"/>
  <c r="BF330"/>
  <c r="T330"/>
  <c r="R330"/>
  <c r="P330"/>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2"/>
  <c r="BH322"/>
  <c r="BG322"/>
  <c r="BF322"/>
  <c r="T322"/>
  <c r="R322"/>
  <c r="P322"/>
  <c r="BI314"/>
  <c r="BH314"/>
  <c r="BG314"/>
  <c r="BF314"/>
  <c r="T314"/>
  <c r="R314"/>
  <c r="P314"/>
  <c r="BI306"/>
  <c r="BH306"/>
  <c r="BG306"/>
  <c r="BF306"/>
  <c r="T306"/>
  <c r="R306"/>
  <c r="P306"/>
  <c r="BI303"/>
  <c r="BH303"/>
  <c r="BG303"/>
  <c r="BF303"/>
  <c r="T303"/>
  <c r="R303"/>
  <c r="P303"/>
  <c r="BI301"/>
  <c r="BH301"/>
  <c r="BG301"/>
  <c r="BF301"/>
  <c r="T301"/>
  <c r="R301"/>
  <c r="P301"/>
  <c r="BI294"/>
  <c r="BH294"/>
  <c r="BG294"/>
  <c r="BF294"/>
  <c r="T294"/>
  <c r="R294"/>
  <c r="P294"/>
  <c r="BI288"/>
  <c r="BH288"/>
  <c r="BG288"/>
  <c r="BF288"/>
  <c r="T288"/>
  <c r="R288"/>
  <c r="P288"/>
  <c r="BI286"/>
  <c r="BH286"/>
  <c r="BG286"/>
  <c r="BF286"/>
  <c r="T286"/>
  <c r="R286"/>
  <c r="P286"/>
  <c r="BI285"/>
  <c r="BH285"/>
  <c r="BG285"/>
  <c r="BF285"/>
  <c r="T285"/>
  <c r="R285"/>
  <c r="P285"/>
  <c r="BI283"/>
  <c r="BH283"/>
  <c r="BG283"/>
  <c r="BF283"/>
  <c r="T283"/>
  <c r="R283"/>
  <c r="P283"/>
  <c r="BI280"/>
  <c r="BH280"/>
  <c r="BG280"/>
  <c r="BF280"/>
  <c r="T280"/>
  <c r="R280"/>
  <c r="P280"/>
  <c r="BI278"/>
  <c r="BH278"/>
  <c r="BG278"/>
  <c r="BF278"/>
  <c r="T278"/>
  <c r="R278"/>
  <c r="P278"/>
  <c r="BI277"/>
  <c r="BH277"/>
  <c r="BG277"/>
  <c r="BF277"/>
  <c r="T277"/>
  <c r="R277"/>
  <c r="P277"/>
  <c r="BI271"/>
  <c r="BH271"/>
  <c r="BG271"/>
  <c r="BF271"/>
  <c r="T271"/>
  <c r="R271"/>
  <c r="P271"/>
  <c r="BI269"/>
  <c r="BH269"/>
  <c r="BG269"/>
  <c r="BF269"/>
  <c r="T269"/>
  <c r="R269"/>
  <c r="P269"/>
  <c r="BI267"/>
  <c r="BH267"/>
  <c r="BG267"/>
  <c r="BF267"/>
  <c r="T267"/>
  <c r="R267"/>
  <c r="P267"/>
  <c r="BI262"/>
  <c r="BH262"/>
  <c r="BG262"/>
  <c r="BF262"/>
  <c r="T262"/>
  <c r="R262"/>
  <c r="P262"/>
  <c r="BI260"/>
  <c r="BH260"/>
  <c r="BG260"/>
  <c r="BF260"/>
  <c r="T260"/>
  <c r="R260"/>
  <c r="P260"/>
  <c r="BI257"/>
  <c r="BH257"/>
  <c r="BG257"/>
  <c r="BF257"/>
  <c r="T257"/>
  <c r="R257"/>
  <c r="P257"/>
  <c r="BI256"/>
  <c r="BH256"/>
  <c r="BG256"/>
  <c r="BF256"/>
  <c r="T256"/>
  <c r="R256"/>
  <c r="P256"/>
  <c r="BI255"/>
  <c r="BH255"/>
  <c r="BG255"/>
  <c r="BF255"/>
  <c r="T255"/>
  <c r="R255"/>
  <c r="P255"/>
  <c r="BI252"/>
  <c r="BH252"/>
  <c r="BG252"/>
  <c r="BF252"/>
  <c r="T252"/>
  <c r="R252"/>
  <c r="P252"/>
  <c r="BI249"/>
  <c r="BH249"/>
  <c r="BG249"/>
  <c r="BF249"/>
  <c r="T249"/>
  <c r="R249"/>
  <c r="P249"/>
  <c r="BI246"/>
  <c r="BH246"/>
  <c r="BG246"/>
  <c r="BF246"/>
  <c r="T246"/>
  <c r="R246"/>
  <c r="P246"/>
  <c r="BI206"/>
  <c r="BH206"/>
  <c r="BG206"/>
  <c r="BF206"/>
  <c r="T206"/>
  <c r="R206"/>
  <c r="P206"/>
  <c r="BI203"/>
  <c r="BH203"/>
  <c r="BG203"/>
  <c r="BF203"/>
  <c r="T203"/>
  <c r="R203"/>
  <c r="P203"/>
  <c r="BI201"/>
  <c r="BH201"/>
  <c r="BG201"/>
  <c r="BF201"/>
  <c r="T201"/>
  <c r="R201"/>
  <c r="P201"/>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43"/>
  <c r="BH143"/>
  <c r="BG143"/>
  <c r="BF143"/>
  <c r="T143"/>
  <c r="R143"/>
  <c r="P143"/>
  <c r="BI140"/>
  <c r="BH140"/>
  <c r="BG140"/>
  <c r="BF140"/>
  <c r="T140"/>
  <c r="R140"/>
  <c r="P140"/>
  <c r="BI137"/>
  <c r="BH137"/>
  <c r="BG137"/>
  <c r="BF137"/>
  <c r="T137"/>
  <c r="R137"/>
  <c r="P137"/>
  <c r="BI128"/>
  <c r="BH128"/>
  <c r="BG128"/>
  <c r="BF128"/>
  <c r="T128"/>
  <c r="R128"/>
  <c r="P128"/>
  <c r="BI121"/>
  <c r="BH121"/>
  <c r="BG121"/>
  <c r="BF121"/>
  <c r="T121"/>
  <c r="R121"/>
  <c r="P121"/>
  <c r="BI116"/>
  <c r="BH116"/>
  <c r="BG116"/>
  <c r="BF116"/>
  <c r="T116"/>
  <c r="R116"/>
  <c r="P116"/>
  <c r="BI113"/>
  <c r="BH113"/>
  <c r="BG113"/>
  <c r="BF113"/>
  <c r="T113"/>
  <c r="R113"/>
  <c r="P113"/>
  <c r="BI110"/>
  <c r="BH110"/>
  <c r="BG110"/>
  <c r="BF110"/>
  <c r="T110"/>
  <c r="R110"/>
  <c r="P110"/>
  <c r="BI105"/>
  <c r="BH105"/>
  <c r="BG105"/>
  <c r="BF105"/>
  <c r="T105"/>
  <c r="R105"/>
  <c r="P105"/>
  <c r="BI103"/>
  <c r="BH103"/>
  <c r="BG103"/>
  <c r="BF103"/>
  <c r="T103"/>
  <c r="R103"/>
  <c r="P103"/>
  <c r="BI100"/>
  <c r="BH100"/>
  <c r="BG100"/>
  <c r="BF100"/>
  <c r="T100"/>
  <c r="R100"/>
  <c r="P100"/>
  <c r="BI98"/>
  <c r="BH98"/>
  <c r="BG98"/>
  <c r="BF98"/>
  <c r="T98"/>
  <c r="R98"/>
  <c r="P98"/>
  <c r="BI93"/>
  <c r="BH93"/>
  <c r="BG93"/>
  <c r="BF93"/>
  <c r="T93"/>
  <c r="R93"/>
  <c r="P93"/>
  <c r="J87"/>
  <c r="J86"/>
  <c r="F86"/>
  <c r="F84"/>
  <c r="E82"/>
  <c r="J55"/>
  <c r="J54"/>
  <c r="F54"/>
  <c r="F52"/>
  <c r="E50"/>
  <c r="J18"/>
  <c r="E18"/>
  <c r="F87"/>
  <c r="J17"/>
  <c r="J12"/>
  <c r="J84"/>
  <c r="E7"/>
  <c r="E80"/>
  <c i="2" r="J37"/>
  <c r="J36"/>
  <c i="1" r="AY55"/>
  <c i="2" r="J35"/>
  <c i="1" r="AX55"/>
  <c i="2" r="BI289"/>
  <c r="BH289"/>
  <c r="BG289"/>
  <c r="BF289"/>
  <c r="T289"/>
  <c r="R289"/>
  <c r="P289"/>
  <c r="BI287"/>
  <c r="BH287"/>
  <c r="BG287"/>
  <c r="BF287"/>
  <c r="T287"/>
  <c r="R287"/>
  <c r="P287"/>
  <c r="BI283"/>
  <c r="BH283"/>
  <c r="BG283"/>
  <c r="BF283"/>
  <c r="T283"/>
  <c r="R283"/>
  <c r="P283"/>
  <c r="BI280"/>
  <c r="BH280"/>
  <c r="BG280"/>
  <c r="BF280"/>
  <c r="T280"/>
  <c r="R280"/>
  <c r="P280"/>
  <c r="BI277"/>
  <c r="BH277"/>
  <c r="BG277"/>
  <c r="BF277"/>
  <c r="T277"/>
  <c r="R277"/>
  <c r="P277"/>
  <c r="BI275"/>
  <c r="BH275"/>
  <c r="BG275"/>
  <c r="BF275"/>
  <c r="T275"/>
  <c r="R275"/>
  <c r="P275"/>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4"/>
  <c r="BH234"/>
  <c r="BG234"/>
  <c r="BF234"/>
  <c r="T234"/>
  <c r="R234"/>
  <c r="P234"/>
  <c r="BI232"/>
  <c r="BH232"/>
  <c r="BG232"/>
  <c r="BF232"/>
  <c r="T232"/>
  <c r="R232"/>
  <c r="P232"/>
  <c r="BI228"/>
  <c r="BH228"/>
  <c r="BG228"/>
  <c r="BF228"/>
  <c r="T228"/>
  <c r="R228"/>
  <c r="P228"/>
  <c r="BI225"/>
  <c r="BH225"/>
  <c r="BG225"/>
  <c r="BF225"/>
  <c r="T225"/>
  <c r="R225"/>
  <c r="P225"/>
  <c r="BI224"/>
  <c r="BH224"/>
  <c r="BG224"/>
  <c r="BF224"/>
  <c r="T224"/>
  <c r="R224"/>
  <c r="P224"/>
  <c r="BI222"/>
  <c r="BH222"/>
  <c r="BG222"/>
  <c r="BF222"/>
  <c r="T222"/>
  <c r="R222"/>
  <c r="P222"/>
  <c r="BI221"/>
  <c r="BH221"/>
  <c r="BG221"/>
  <c r="BF221"/>
  <c r="T221"/>
  <c r="R221"/>
  <c r="P221"/>
  <c r="BI219"/>
  <c r="BH219"/>
  <c r="BG219"/>
  <c r="BF219"/>
  <c r="T219"/>
  <c r="R219"/>
  <c r="P219"/>
  <c r="BI218"/>
  <c r="BH218"/>
  <c r="BG218"/>
  <c r="BF218"/>
  <c r="T218"/>
  <c r="R218"/>
  <c r="P218"/>
  <c r="BI216"/>
  <c r="BH216"/>
  <c r="BG216"/>
  <c r="BF216"/>
  <c r="T216"/>
  <c r="R216"/>
  <c r="P216"/>
  <c r="BI215"/>
  <c r="BH215"/>
  <c r="BG215"/>
  <c r="BF215"/>
  <c r="T215"/>
  <c r="R215"/>
  <c r="P215"/>
  <c r="BI213"/>
  <c r="BH213"/>
  <c r="BG213"/>
  <c r="BF213"/>
  <c r="T213"/>
  <c r="R213"/>
  <c r="P213"/>
  <c r="BI212"/>
  <c r="BH212"/>
  <c r="BG212"/>
  <c r="BF212"/>
  <c r="T212"/>
  <c r="R212"/>
  <c r="P212"/>
  <c r="BI210"/>
  <c r="BH210"/>
  <c r="BG210"/>
  <c r="BF210"/>
  <c r="T210"/>
  <c r="R210"/>
  <c r="P210"/>
  <c r="BI207"/>
  <c r="BH207"/>
  <c r="BG207"/>
  <c r="BF207"/>
  <c r="T207"/>
  <c r="R207"/>
  <c r="P207"/>
  <c r="BI204"/>
  <c r="BH204"/>
  <c r="BG204"/>
  <c r="BF204"/>
  <c r="T204"/>
  <c r="R204"/>
  <c r="P204"/>
  <c r="BI202"/>
  <c r="BH202"/>
  <c r="BG202"/>
  <c r="BF202"/>
  <c r="T202"/>
  <c r="R202"/>
  <c r="P202"/>
  <c r="BI200"/>
  <c r="BH200"/>
  <c r="BG200"/>
  <c r="BF200"/>
  <c r="T200"/>
  <c r="R200"/>
  <c r="P200"/>
  <c r="BI197"/>
  <c r="BH197"/>
  <c r="BG197"/>
  <c r="BF197"/>
  <c r="T197"/>
  <c r="R197"/>
  <c r="P197"/>
  <c r="BI195"/>
  <c r="BH195"/>
  <c r="BG195"/>
  <c r="BF195"/>
  <c r="T195"/>
  <c r="R195"/>
  <c r="P195"/>
  <c r="BI192"/>
  <c r="BH192"/>
  <c r="BG192"/>
  <c r="BF192"/>
  <c r="T192"/>
  <c r="R192"/>
  <c r="P192"/>
  <c r="BI190"/>
  <c r="BH190"/>
  <c r="BG190"/>
  <c r="BF190"/>
  <c r="T190"/>
  <c r="R190"/>
  <c r="P190"/>
  <c r="BI187"/>
  <c r="BH187"/>
  <c r="BG187"/>
  <c r="BF187"/>
  <c r="T187"/>
  <c r="R187"/>
  <c r="P187"/>
  <c r="BI185"/>
  <c r="BH185"/>
  <c r="BG185"/>
  <c r="BF185"/>
  <c r="T185"/>
  <c r="R185"/>
  <c r="P185"/>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6"/>
  <c r="BH166"/>
  <c r="BG166"/>
  <c r="BF166"/>
  <c r="T166"/>
  <c r="R166"/>
  <c r="P166"/>
  <c r="BI160"/>
  <c r="BH160"/>
  <c r="BG160"/>
  <c r="BF160"/>
  <c r="T160"/>
  <c r="R160"/>
  <c r="P160"/>
  <c r="BI156"/>
  <c r="BH156"/>
  <c r="BG156"/>
  <c r="BF156"/>
  <c r="T156"/>
  <c r="R156"/>
  <c r="P156"/>
  <c r="BI153"/>
  <c r="BH153"/>
  <c r="BG153"/>
  <c r="BF153"/>
  <c r="T153"/>
  <c r="R153"/>
  <c r="P153"/>
  <c r="BI152"/>
  <c r="BH152"/>
  <c r="BG152"/>
  <c r="BF152"/>
  <c r="T152"/>
  <c r="R152"/>
  <c r="P152"/>
  <c r="BI150"/>
  <c r="BH150"/>
  <c r="BG150"/>
  <c r="BF150"/>
  <c r="T150"/>
  <c r="R150"/>
  <c r="P150"/>
  <c r="BI146"/>
  <c r="BH146"/>
  <c r="BG146"/>
  <c r="BF146"/>
  <c r="T146"/>
  <c r="T145"/>
  <c r="R146"/>
  <c r="R145"/>
  <c r="P146"/>
  <c r="P145"/>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7"/>
  <c r="BH127"/>
  <c r="BG127"/>
  <c r="BF127"/>
  <c r="T127"/>
  <c r="R127"/>
  <c r="P127"/>
  <c r="BI125"/>
  <c r="BH125"/>
  <c r="BG125"/>
  <c r="BF125"/>
  <c r="T125"/>
  <c r="R125"/>
  <c r="P125"/>
  <c r="BI122"/>
  <c r="BH122"/>
  <c r="BG122"/>
  <c r="BF122"/>
  <c r="T122"/>
  <c r="R122"/>
  <c r="P122"/>
  <c r="BI119"/>
  <c r="BH119"/>
  <c r="BG119"/>
  <c r="BF119"/>
  <c r="T119"/>
  <c r="R119"/>
  <c r="P119"/>
  <c r="BI115"/>
  <c r="BH115"/>
  <c r="BG115"/>
  <c r="BF115"/>
  <c r="T115"/>
  <c r="R115"/>
  <c r="P115"/>
  <c r="BI112"/>
  <c r="BH112"/>
  <c r="BG112"/>
  <c r="BF112"/>
  <c r="T112"/>
  <c r="R112"/>
  <c r="P112"/>
  <c r="BI105"/>
  <c r="BH105"/>
  <c r="BG105"/>
  <c r="BF105"/>
  <c r="T105"/>
  <c r="R105"/>
  <c r="P105"/>
  <c r="BI103"/>
  <c r="BH103"/>
  <c r="BG103"/>
  <c r="BF103"/>
  <c r="T103"/>
  <c r="R103"/>
  <c r="P103"/>
  <c r="BI100"/>
  <c r="BH100"/>
  <c r="BG100"/>
  <c r="BF100"/>
  <c r="T100"/>
  <c r="R100"/>
  <c r="P100"/>
  <c r="BI97"/>
  <c r="BH97"/>
  <c r="BG97"/>
  <c r="BF97"/>
  <c r="T97"/>
  <c r="R97"/>
  <c r="P97"/>
  <c r="BI94"/>
  <c r="BH94"/>
  <c r="BG94"/>
  <c r="BF94"/>
  <c r="T94"/>
  <c r="R94"/>
  <c r="P94"/>
  <c r="BI91"/>
  <c r="BH91"/>
  <c r="BG91"/>
  <c r="BF91"/>
  <c r="T91"/>
  <c r="R91"/>
  <c r="P91"/>
  <c r="J85"/>
  <c r="J84"/>
  <c r="F84"/>
  <c r="F82"/>
  <c r="E80"/>
  <c r="J55"/>
  <c r="J54"/>
  <c r="F54"/>
  <c r="F52"/>
  <c r="E50"/>
  <c r="J18"/>
  <c r="E18"/>
  <c r="F55"/>
  <c r="J17"/>
  <c r="J12"/>
  <c r="J82"/>
  <c r="E7"/>
  <c r="E48"/>
  <c i="1" r="L50"/>
  <c r="AM50"/>
  <c r="AM49"/>
  <c r="L49"/>
  <c r="AM47"/>
  <c r="L47"/>
  <c r="L45"/>
  <c r="L44"/>
  <c i="2" r="BK270"/>
  <c r="BK243"/>
  <c r="BK234"/>
  <c r="BK215"/>
  <c r="BK100"/>
  <c r="J280"/>
  <c r="J105"/>
  <c r="J91"/>
  <c r="BK237"/>
  <c r="J216"/>
  <c r="BK153"/>
  <c r="J287"/>
  <c r="BK260"/>
  <c r="BK250"/>
  <c r="BK239"/>
  <c r="J219"/>
  <c r="BK177"/>
  <c i="3" r="J381"/>
  <c r="BK277"/>
  <c r="BK103"/>
  <c r="J415"/>
  <c r="J388"/>
  <c r="J359"/>
  <c r="J283"/>
  <c r="J260"/>
  <c r="BK178"/>
  <c r="BK98"/>
  <c r="J397"/>
  <c r="J355"/>
  <c r="J178"/>
  <c r="J100"/>
  <c r="J391"/>
  <c r="J342"/>
  <c r="J257"/>
  <c r="J187"/>
  <c i="4" r="J153"/>
  <c r="J142"/>
  <c r="BK98"/>
  <c r="BK123"/>
  <c r="BK138"/>
  <c r="J101"/>
  <c i="5" r="J248"/>
  <c r="J219"/>
  <c r="J189"/>
  <c r="BK174"/>
  <c r="J151"/>
  <c r="J229"/>
  <c r="J198"/>
  <c r="J178"/>
  <c r="BK120"/>
  <c r="BK259"/>
  <c r="J243"/>
  <c r="BK225"/>
  <c r="BK198"/>
  <c r="BK162"/>
  <c r="BK98"/>
  <c i="6" r="J182"/>
  <c r="J157"/>
  <c r="J119"/>
  <c r="BK193"/>
  <c r="BK182"/>
  <c r="BK139"/>
  <c i="7" r="BK177"/>
  <c r="BK167"/>
  <c r="BK125"/>
  <c r="BK146"/>
  <c r="J145"/>
  <c r="J92"/>
  <c i="8" r="BK113"/>
  <c r="BK97"/>
  <c r="J118"/>
  <c r="J114"/>
  <c r="J103"/>
  <c r="J91"/>
  <c i="9" r="BK95"/>
  <c r="BK96"/>
  <c r="J96"/>
  <c r="J92"/>
  <c i="10" r="BK224"/>
  <c r="J190"/>
  <c r="BK220"/>
  <c r="J236"/>
  <c r="BK168"/>
  <c r="J107"/>
  <c r="J232"/>
  <c r="J181"/>
  <c r="BK154"/>
  <c r="BK95"/>
  <c i="11" r="BK109"/>
  <c r="J96"/>
  <c i="2" r="BK248"/>
  <c r="BK238"/>
  <c r="BK212"/>
  <c r="J190"/>
  <c r="J152"/>
  <c r="BK105"/>
  <c r="J240"/>
  <c r="J218"/>
  <c r="J202"/>
  <c r="BK187"/>
  <c r="BK160"/>
  <c r="J119"/>
  <c r="BK283"/>
  <c r="J264"/>
  <c r="BK256"/>
  <c r="J250"/>
  <c r="J238"/>
  <c r="BK221"/>
  <c r="J179"/>
  <c r="J132"/>
  <c i="3" r="BK420"/>
  <c r="J380"/>
  <c r="J262"/>
  <c r="J430"/>
  <c r="J390"/>
  <c r="BK368"/>
  <c r="BK326"/>
  <c r="J303"/>
  <c r="J278"/>
  <c r="J190"/>
  <c r="BK430"/>
  <c r="BK382"/>
  <c r="BK346"/>
  <c r="BK269"/>
  <c r="BK196"/>
  <c r="BK392"/>
  <c r="J325"/>
  <c r="BK190"/>
  <c i="4" r="BK159"/>
  <c i="5" r="J185"/>
  <c r="BK114"/>
  <c r="J195"/>
  <c r="BK159"/>
  <c r="J259"/>
  <c r="BK217"/>
  <c r="J176"/>
  <c r="BK108"/>
  <c r="BK219"/>
  <c r="J205"/>
  <c r="BK200"/>
  <c r="J165"/>
  <c r="BK155"/>
  <c r="BK151"/>
  <c r="J129"/>
  <c i="6" r="BK180"/>
  <c r="BK146"/>
  <c r="BK98"/>
  <c r="J191"/>
  <c r="J163"/>
  <c r="J141"/>
  <c r="BK92"/>
  <c i="7" r="J169"/>
  <c r="BK145"/>
  <c r="J149"/>
  <c r="J167"/>
  <c r="J125"/>
  <c i="8" r="BK123"/>
  <c r="BK115"/>
  <c r="BK101"/>
  <c r="J120"/>
  <c r="J102"/>
  <c r="BK90"/>
  <c i="9" r="BK101"/>
  <c r="J105"/>
  <c r="BK104"/>
  <c r="J101"/>
  <c i="10" r="J240"/>
  <c r="BK175"/>
  <c r="BK252"/>
  <c r="BK107"/>
  <c r="J230"/>
  <c r="BK183"/>
  <c r="BK147"/>
  <c r="J97"/>
  <c r="BK214"/>
  <c r="BK177"/>
  <c r="BK152"/>
  <c r="BK110"/>
  <c i="11" r="J111"/>
  <c r="J94"/>
  <c i="12" r="J97"/>
  <c r="J99"/>
  <c i="2" r="J246"/>
  <c r="J228"/>
  <c r="BK197"/>
  <c r="BK130"/>
  <c r="BK287"/>
  <c r="J125"/>
  <c r="J277"/>
  <c r="J221"/>
  <c r="BK190"/>
  <c r="J136"/>
  <c r="J289"/>
  <c r="J262"/>
  <c r="J248"/>
  <c r="J224"/>
  <c r="J185"/>
  <c r="BK119"/>
  <c i="3" r="J382"/>
  <c r="J322"/>
  <c r="BK137"/>
  <c r="BK406"/>
  <c r="BK374"/>
  <c r="BK325"/>
  <c r="BK280"/>
  <c r="BK193"/>
  <c r="J411"/>
  <c r="J378"/>
  <c r="BK330"/>
  <c r="BK257"/>
  <c r="BK140"/>
  <c r="J399"/>
  <c r="BK340"/>
  <c r="J199"/>
  <c i="4" r="BK165"/>
  <c r="BK124"/>
  <c r="J151"/>
  <c r="J120"/>
  <c r="BK142"/>
  <c r="J124"/>
  <c i="5" r="BK253"/>
  <c r="J215"/>
  <c r="J180"/>
  <c r="J140"/>
  <c r="J200"/>
  <c r="J167"/>
  <c r="BK94"/>
  <c r="J234"/>
  <c r="J191"/>
  <c r="J144"/>
  <c i="6" r="BK191"/>
  <c r="J174"/>
  <c r="J144"/>
  <c r="J92"/>
  <c r="BK185"/>
  <c r="J160"/>
  <c r="BK134"/>
  <c i="7" r="J175"/>
  <c r="J163"/>
  <c r="J130"/>
  <c r="J139"/>
  <c r="BK163"/>
  <c r="BK122"/>
  <c i="8" r="J121"/>
  <c r="BK103"/>
  <c r="J89"/>
  <c r="J108"/>
  <c r="BK100"/>
  <c i="9" r="BK100"/>
  <c r="J98"/>
  <c r="J100"/>
  <c r="J88"/>
  <c i="10" r="J220"/>
  <c r="BK179"/>
  <c r="BK236"/>
  <c r="BK234"/>
  <c r="J198"/>
  <c r="J179"/>
  <c r="J156"/>
  <c r="BK99"/>
  <c r="BK222"/>
  <c r="BK198"/>
  <c r="BK160"/>
  <c r="BK101"/>
  <c i="11" r="J117"/>
  <c r="BK103"/>
  <c r="BK91"/>
  <c i="12" r="BK95"/>
  <c r="J90"/>
  <c i="2" r="BK97"/>
  <c r="BK254"/>
  <c r="J241"/>
  <c r="BK218"/>
  <c r="BK175"/>
  <c r="J134"/>
  <c i="3" r="J425"/>
  <c r="BK370"/>
  <c r="J249"/>
  <c r="BK425"/>
  <c r="J387"/>
  <c r="J376"/>
  <c r="J328"/>
  <c r="BK283"/>
  <c r="BK199"/>
  <c r="J116"/>
  <c r="J407"/>
  <c r="J368"/>
  <c r="BK328"/>
  <c r="BK286"/>
  <c r="J193"/>
  <c r="BK415"/>
  <c r="BK344"/>
  <c r="BK278"/>
  <c r="BK181"/>
  <c i="2" r="J266"/>
  <c r="J225"/>
  <c r="J207"/>
  <c r="J171"/>
  <c r="J146"/>
  <c r="BK289"/>
  <c r="BK146"/>
  <c r="BK262"/>
  <c r="BK224"/>
  <c r="J197"/>
  <c r="J177"/>
  <c r="BK132"/>
  <c r="J272"/>
  <c r="J244"/>
  <c r="J234"/>
  <c r="J195"/>
  <c r="BK138"/>
  <c r="J112"/>
  <c i="3" r="BK413"/>
  <c r="BK187"/>
  <c r="J427"/>
  <c r="BK381"/>
  <c r="J349"/>
  <c r="J327"/>
  <c r="BK288"/>
  <c r="J201"/>
  <c r="J121"/>
  <c r="J409"/>
  <c r="J374"/>
  <c r="BK327"/>
  <c r="J280"/>
  <c r="BK206"/>
  <c r="BK372"/>
  <c r="J306"/>
  <c r="J246"/>
  <c i="4" r="BK167"/>
  <c r="J129"/>
  <c r="BK92"/>
  <c i="2" r="J239"/>
  <c r="BK192"/>
  <c r="J153"/>
  <c r="J127"/>
  <c r="J283"/>
  <c r="BK122"/>
  <c r="BK204"/>
  <c r="J192"/>
  <c r="J173"/>
  <c r="J103"/>
  <c r="BK268"/>
  <c r="J256"/>
  <c r="BK213"/>
  <c r="J160"/>
  <c r="J130"/>
  <c i="3" r="BK432"/>
  <c r="BK391"/>
  <c r="BK365"/>
  <c r="BK402"/>
  <c r="J372"/>
  <c r="J344"/>
  <c r="BK306"/>
  <c r="BK285"/>
  <c r="BK271"/>
  <c r="BK423"/>
  <c r="BK386"/>
  <c r="J332"/>
  <c r="BK303"/>
  <c r="J256"/>
  <c r="BK116"/>
  <c r="BK409"/>
  <c r="BK128"/>
  <c i="4" r="J140"/>
  <c r="J117"/>
  <c r="J154"/>
  <c i="5" r="J134"/>
  <c i="6" r="J176"/>
  <c r="J139"/>
  <c r="J185"/>
  <c r="BK163"/>
  <c r="J153"/>
  <c r="J95"/>
  <c i="7" r="BK171"/>
  <c r="J144"/>
  <c r="J161"/>
  <c r="BK99"/>
  <c r="BK132"/>
  <c i="8" r="J123"/>
  <c r="BK108"/>
  <c r="BK92"/>
  <c r="BK105"/>
  <c i="9" r="BK102"/>
  <c r="BK89"/>
  <c r="J111"/>
  <c r="J89"/>
  <c i="10" r="BK254"/>
  <c r="BK172"/>
  <c r="J242"/>
  <c r="J258"/>
  <c r="BK218"/>
  <c r="J154"/>
  <c r="J249"/>
  <c r="BK193"/>
  <c r="J168"/>
  <c r="J101"/>
  <c i="11" r="BK115"/>
  <c r="J103"/>
  <c i="12" r="BK99"/>
  <c i="2" r="BK244"/>
  <c r="J232"/>
  <c r="BK202"/>
  <c r="J166"/>
  <c r="J138"/>
  <c r="BK277"/>
  <c r="BK228"/>
  <c r="J213"/>
  <c r="BK195"/>
  <c r="J175"/>
  <c r="BK134"/>
  <c r="J94"/>
  <c r="J270"/>
  <c r="J260"/>
  <c r="BK252"/>
  <c r="J243"/>
  <c r="BK225"/>
  <c r="BK216"/>
  <c r="BK173"/>
  <c r="J115"/>
  <c i="3" r="BK403"/>
  <c r="BK363"/>
  <c r="J196"/>
  <c r="BK418"/>
  <c r="BK380"/>
  <c r="BK355"/>
  <c r="J288"/>
  <c r="BK262"/>
  <c r="J140"/>
  <c r="J413"/>
  <c r="BK389"/>
  <c r="BK359"/>
  <c r="J294"/>
  <c r="J137"/>
  <c r="BK378"/>
  <c r="J277"/>
  <c r="BK143"/>
  <c i="4" r="J132"/>
  <c r="BK108"/>
  <c r="J150"/>
  <c r="BK132"/>
  <c r="J95"/>
  <c r="BK153"/>
  <c r="BK134"/>
  <c r="J157"/>
  <c r="BK118"/>
  <c r="BK95"/>
  <c i="5" r="J240"/>
  <c r="J225"/>
  <c r="BK193"/>
  <c r="BK129"/>
  <c r="BK215"/>
  <c r="BK170"/>
  <c r="J96"/>
  <c r="J236"/>
  <c r="BK202"/>
  <c r="J155"/>
  <c r="J94"/>
  <c r="BK213"/>
  <c r="J202"/>
  <c r="BK178"/>
  <c r="J162"/>
  <c r="BK153"/>
  <c r="BK132"/>
  <c i="6" r="BK196"/>
  <c r="BK158"/>
  <c r="BK125"/>
  <c r="BK198"/>
  <c r="J170"/>
  <c r="J148"/>
  <c r="BK119"/>
  <c i="7" r="J177"/>
  <c r="BK157"/>
  <c r="J122"/>
  <c r="J153"/>
  <c r="BK113"/>
  <c i="8" r="BK120"/>
  <c r="J106"/>
  <c r="BK91"/>
  <c r="J111"/>
  <c r="J97"/>
  <c i="9" r="J108"/>
  <c r="BK112"/>
  <c r="J95"/>
  <c r="BK92"/>
  <c i="10" r="BK255"/>
  <c r="BK212"/>
  <c r="BK156"/>
  <c r="J218"/>
  <c r="J238"/>
  <c r="J214"/>
  <c r="BK166"/>
  <c r="J104"/>
  <c r="BK240"/>
  <c r="BK190"/>
  <c r="J158"/>
  <c r="BK93"/>
  <c i="11" r="BK106"/>
  <c r="J88"/>
  <c i="12" r="BK92"/>
  <c i="2" r="BK275"/>
  <c r="J242"/>
  <c r="BK219"/>
  <c r="J187"/>
  <c r="J150"/>
  <c r="BK91"/>
  <c r="BK150"/>
  <c r="BK94"/>
  <c r="J236"/>
  <c r="J200"/>
  <c r="BK171"/>
  <c r="BK115"/>
  <c r="BK266"/>
  <c r="J254"/>
  <c r="BK236"/>
  <c r="J204"/>
  <c r="BK136"/>
  <c i="3" r="J423"/>
  <c r="BK376"/>
  <c r="BK256"/>
  <c r="J98"/>
  <c r="BK399"/>
  <c r="J363"/>
  <c r="J330"/>
  <c r="J286"/>
  <c r="J206"/>
  <c r="J113"/>
  <c r="J402"/>
  <c r="BK361"/>
  <c r="BK322"/>
  <c r="BK110"/>
  <c r="J389"/>
  <c r="BK301"/>
  <c r="BK184"/>
  <c i="4" r="J155"/>
  <c r="BK115"/>
  <c r="BK144"/>
  <c r="BK152"/>
  <c r="BK154"/>
  <c r="J88"/>
  <c i="5" r="BK231"/>
  <c r="BK191"/>
  <c r="J120"/>
  <c r="BK180"/>
  <c r="BK111"/>
  <c r="BK246"/>
  <c r="J207"/>
  <c r="BK157"/>
  <c r="J103"/>
  <c i="6" r="J161"/>
  <c r="J134"/>
  <c r="J187"/>
  <c r="BK176"/>
  <c r="BK153"/>
  <c r="J125"/>
  <c i="7" r="J172"/>
  <c r="BK155"/>
  <c r="BK116"/>
  <c r="BK147"/>
  <c r="J113"/>
  <c r="BK134"/>
  <c i="8" r="J124"/>
  <c r="J112"/>
  <c r="J98"/>
  <c r="J116"/>
  <c r="J104"/>
  <c i="9" r="BK110"/>
  <c r="BK87"/>
  <c r="BK109"/>
  <c r="BK105"/>
  <c i="10" r="BK250"/>
  <c r="BK195"/>
  <c r="BK245"/>
  <c r="J93"/>
  <c r="BK207"/>
  <c r="J180"/>
  <c r="J163"/>
  <c r="BK113"/>
  <c r="J252"/>
  <c r="J212"/>
  <c r="BK180"/>
  <c r="J147"/>
  <c r="BK97"/>
  <c i="11" r="BK111"/>
  <c r="BK96"/>
  <c i="12" r="BK87"/>
  <c r="J93"/>
  <c r="J95"/>
  <c i="2" r="BK264"/>
  <c r="J252"/>
  <c r="BK232"/>
  <c r="J212"/>
  <c r="J156"/>
  <c r="BK103"/>
  <c i="3" r="BK407"/>
  <c r="BK314"/>
  <c r="BK100"/>
  <c r="BK397"/>
  <c r="J365"/>
  <c r="BK335"/>
  <c r="BK294"/>
  <c r="BK255"/>
  <c r="J432"/>
  <c r="J392"/>
  <c r="BK357"/>
  <c r="J314"/>
  <c r="BK246"/>
  <c r="BK105"/>
  <c r="BK388"/>
  <c r="J255"/>
  <c r="J93"/>
  <c i="4" r="BK150"/>
  <c r="J123"/>
  <c r="J152"/>
  <c r="BK136"/>
  <c r="BK101"/>
  <c r="J149"/>
  <c r="J165"/>
  <c r="BK151"/>
  <c r="J148"/>
  <c r="J127"/>
  <c r="BK155"/>
  <c r="J144"/>
  <c r="BK162"/>
  <c r="BK117"/>
  <c i="5" r="J255"/>
  <c r="BK236"/>
  <c r="J209"/>
  <c r="BK123"/>
  <c r="BK207"/>
  <c r="J193"/>
  <c r="BK160"/>
  <c r="J108"/>
  <c r="J253"/>
  <c r="J231"/>
  <c r="BK209"/>
  <c r="BK187"/>
  <c r="J123"/>
  <c i="6" r="J189"/>
  <c r="BK166"/>
  <c r="J128"/>
  <c r="BK95"/>
  <c r="BK174"/>
  <c r="J158"/>
  <c r="J122"/>
  <c i="7" r="BK173"/>
  <c r="BK149"/>
  <c r="BK92"/>
  <c r="J132"/>
  <c r="BK159"/>
  <c r="J119"/>
  <c i="8" r="BK118"/>
  <c r="BK102"/>
  <c r="BK124"/>
  <c r="J110"/>
  <c r="J96"/>
  <c i="9" r="J112"/>
  <c r="J106"/>
  <c r="BK108"/>
  <c r="J104"/>
  <c i="10" r="J247"/>
  <c r="J204"/>
  <c r="BK253"/>
  <c r="J110"/>
  <c r="BK227"/>
  <c r="BK158"/>
  <c r="J95"/>
  <c r="BK209"/>
  <c r="J175"/>
  <c r="J126"/>
  <c i="11" r="BK118"/>
  <c r="J108"/>
  <c r="J91"/>
  <c i="2" r="BK272"/>
  <c r="BK240"/>
  <c r="BK222"/>
  <c r="BK185"/>
  <c i="1" r="AS54"/>
  <c i="2" r="BK207"/>
  <c r="BK152"/>
  <c r="J97"/>
  <c i="3" r="BK383"/>
  <c r="J326"/>
  <c r="J128"/>
  <c r="J404"/>
  <c r="J385"/>
  <c r="BK342"/>
  <c r="J285"/>
  <c r="J252"/>
  <c r="J105"/>
  <c r="J403"/>
  <c r="J370"/>
  <c r="J324"/>
  <c r="BK252"/>
  <c r="BK93"/>
  <c r="BK349"/>
  <c r="BK249"/>
  <c r="J110"/>
  <c i="4" r="BK120"/>
  <c r="J162"/>
  <c r="J138"/>
  <c r="J118"/>
  <c r="BK146"/>
  <c r="J92"/>
  <c r="BK148"/>
  <c r="BK103"/>
  <c i="5" r="BK250"/>
  <c r="J227"/>
  <c r="BK210"/>
  <c r="J149"/>
  <c r="BK204"/>
  <c r="J182"/>
  <c r="J114"/>
  <c r="J250"/>
  <c r="BK227"/>
  <c r="BK194"/>
  <c r="J111"/>
  <c r="BK221"/>
  <c r="J204"/>
  <c r="BK185"/>
  <c r="BK167"/>
  <c r="J157"/>
  <c r="BK144"/>
  <c r="BK126"/>
  <c i="6" r="BK170"/>
  <c r="BK137"/>
  <c r="J193"/>
  <c r="J180"/>
  <c r="BK157"/>
  <c r="BK131"/>
  <c i="7" r="BK172"/>
  <c r="BK161"/>
  <c r="J134"/>
  <c r="J128"/>
  <c r="J142"/>
  <c r="J87"/>
  <c i="8" r="BK111"/>
  <c r="BK96"/>
  <c r="J115"/>
  <c r="BK106"/>
  <c r="J93"/>
  <c i="9" r="J94"/>
  <c r="J110"/>
  <c r="J109"/>
  <c i="10" r="BK249"/>
  <c r="J193"/>
  <c r="BK238"/>
  <c r="BK258"/>
  <c r="J224"/>
  <c r="J177"/>
  <c r="J129"/>
  <c r="BK247"/>
  <c r="J207"/>
  <c r="J166"/>
  <c r="BK132"/>
  <c i="11" r="J118"/>
  <c r="J100"/>
  <c i="12" r="J89"/>
  <c r="BK88"/>
  <c i="2" r="J268"/>
  <c r="J237"/>
  <c r="BK210"/>
  <c r="BK156"/>
  <c r="J122"/>
  <c r="BK280"/>
  <c r="BK112"/>
  <c r="BK241"/>
  <c r="J210"/>
  <c r="BK179"/>
  <c r="BK127"/>
  <c r="J275"/>
  <c r="J258"/>
  <c r="BK242"/>
  <c r="J215"/>
  <c r="BK166"/>
  <c r="J100"/>
  <c i="3" r="J406"/>
  <c r="J357"/>
  <c r="BK201"/>
  <c r="J420"/>
  <c r="J386"/>
  <c r="J346"/>
  <c r="J301"/>
  <c r="J267"/>
  <c r="J143"/>
  <c r="BK427"/>
  <c r="BK387"/>
  <c r="BK353"/>
  <c r="J271"/>
  <c r="J203"/>
  <c r="J103"/>
  <c r="J361"/>
  <c r="BK267"/>
  <c r="BK113"/>
  <c i="4" r="BK149"/>
  <c r="BK88"/>
  <c r="J134"/>
  <c r="J167"/>
  <c r="J98"/>
  <c r="J108"/>
  <c i="5" r="BK243"/>
  <c r="J213"/>
  <c r="J170"/>
  <c r="BK96"/>
  <c r="J194"/>
  <c r="J153"/>
  <c r="BK255"/>
  <c r="J221"/>
  <c r="J126"/>
  <c i="6" r="BK183"/>
  <c r="BK155"/>
  <c r="BK122"/>
  <c r="J196"/>
  <c r="J166"/>
  <c r="BK144"/>
  <c r="J98"/>
  <c i="7" r="BK169"/>
  <c r="J147"/>
  <c r="J165"/>
  <c r="J146"/>
  <c r="J99"/>
  <c i="8" r="BK116"/>
  <c r="BK109"/>
  <c r="BK93"/>
  <c r="BK112"/>
  <c r="J92"/>
  <c i="9" r="J91"/>
  <c r="J87"/>
  <c r="J90"/>
  <c r="J99"/>
  <c i="10" r="BK242"/>
  <c r="BK256"/>
  <c r="J209"/>
  <c r="J250"/>
  <c r="BK204"/>
  <c r="J195"/>
  <c r="BK178"/>
  <c r="BK135"/>
  <c r="J244"/>
  <c r="J185"/>
  <c r="BK170"/>
  <c r="BK126"/>
  <c i="11" r="J120"/>
  <c r="BK108"/>
  <c i="12" r="BK98"/>
  <c r="J88"/>
  <c r="J87"/>
  <c i="2" r="BK258"/>
  <c r="BK246"/>
  <c r="J222"/>
  <c r="BK200"/>
  <c r="BK125"/>
  <c i="3" r="BK390"/>
  <c r="J340"/>
  <c r="J184"/>
  <c r="BK411"/>
  <c r="J383"/>
  <c r="J353"/>
  <c r="BK324"/>
  <c r="J269"/>
  <c r="J181"/>
  <c r="J418"/>
  <c r="BK385"/>
  <c r="J335"/>
  <c r="BK260"/>
  <c r="BK121"/>
  <c r="BK404"/>
  <c r="BK332"/>
  <c r="BK203"/>
  <c i="4" r="BK157"/>
  <c r="J136"/>
  <c r="J103"/>
  <c r="J146"/>
  <c r="BK129"/>
  <c r="J159"/>
  <c r="BK140"/>
  <c r="BK127"/>
  <c r="J115"/>
  <c i="5" r="J257"/>
  <c r="J246"/>
  <c r="BK234"/>
  <c r="J217"/>
  <c r="BK196"/>
  <c r="J187"/>
  <c r="BK176"/>
  <c r="J160"/>
  <c r="BK134"/>
  <c r="BK103"/>
  <c r="BK205"/>
  <c r="J196"/>
  <c r="BK189"/>
  <c r="J174"/>
  <c r="BK165"/>
  <c r="BK140"/>
  <c r="J98"/>
  <c r="BK257"/>
  <c r="BK248"/>
  <c r="BK240"/>
  <c r="BK229"/>
  <c r="J210"/>
  <c r="BK195"/>
  <c r="BK182"/>
  <c r="J159"/>
  <c r="BK149"/>
  <c r="J132"/>
  <c i="6" r="J198"/>
  <c r="BK187"/>
  <c r="BK178"/>
  <c r="J172"/>
  <c r="BK160"/>
  <c r="BK148"/>
  <c r="BK141"/>
  <c r="J131"/>
  <c r="BK105"/>
  <c r="J87"/>
  <c r="J183"/>
  <c r="BK189"/>
  <c r="J178"/>
  <c r="BK172"/>
  <c r="BK161"/>
  <c r="J155"/>
  <c r="J146"/>
  <c r="J137"/>
  <c r="BK128"/>
  <c r="J105"/>
  <c r="BK87"/>
  <c i="7" r="BK175"/>
  <c r="J173"/>
  <c r="J171"/>
  <c r="J159"/>
  <c r="BK153"/>
  <c r="BK139"/>
  <c r="BK128"/>
  <c r="BK87"/>
  <c r="J157"/>
  <c r="BK142"/>
  <c r="BK119"/>
  <c r="BK165"/>
  <c r="J155"/>
  <c r="BK144"/>
  <c r="BK130"/>
  <c r="J116"/>
  <c i="8" r="BK119"/>
  <c r="BK114"/>
  <c r="BK110"/>
  <c r="BK104"/>
  <c r="J100"/>
  <c r="J95"/>
  <c r="J90"/>
  <c r="BK121"/>
  <c r="J119"/>
  <c r="J113"/>
  <c r="J109"/>
  <c r="J105"/>
  <c r="J101"/>
  <c r="BK98"/>
  <c r="BK95"/>
  <c r="BK89"/>
  <c i="9" r="J107"/>
  <c r="BK98"/>
  <c r="BK90"/>
  <c r="BK111"/>
  <c r="BK99"/>
  <c r="BK88"/>
  <c r="BK106"/>
  <c r="BK91"/>
  <c r="BK107"/>
  <c r="J102"/>
  <c r="BK94"/>
  <c i="10" r="J253"/>
  <c r="J227"/>
  <c r="J222"/>
  <c r="J202"/>
  <c r="BK185"/>
  <c r="J170"/>
  <c r="J255"/>
  <c r="BK244"/>
  <c r="J234"/>
  <c r="BK129"/>
  <c r="BK104"/>
  <c r="J256"/>
  <c r="BK232"/>
  <c r="BK181"/>
  <c r="J160"/>
  <c r="J152"/>
  <c r="J132"/>
  <c r="J254"/>
  <c r="J245"/>
  <c r="BK230"/>
  <c r="BK202"/>
  <c r="J183"/>
  <c r="J178"/>
  <c r="J172"/>
  <c r="BK163"/>
  <c r="J135"/>
  <c r="J113"/>
  <c r="J99"/>
  <c i="11" r="BK120"/>
  <c r="BK117"/>
  <c r="J115"/>
  <c r="J109"/>
  <c r="J106"/>
  <c r="BK100"/>
  <c r="BK94"/>
  <c r="BK88"/>
  <c i="12" r="BK90"/>
  <c r="J98"/>
  <c r="BK93"/>
  <c r="J92"/>
  <c r="BK89"/>
  <c r="BK97"/>
  <c i="3" l="1" r="P287"/>
  <c r="T287"/>
  <c r="R287"/>
  <c i="2" r="R90"/>
  <c r="BK159"/>
  <c r="J159"/>
  <c r="J64"/>
  <c r="BK231"/>
  <c r="J231"/>
  <c r="J66"/>
  <c i="3" r="P92"/>
  <c r="BK300"/>
  <c r="J300"/>
  <c r="J63"/>
  <c r="P305"/>
  <c r="P334"/>
  <c r="BK352"/>
  <c r="J352"/>
  <c r="J67"/>
  <c r="BK408"/>
  <c r="J408"/>
  <c r="J68"/>
  <c r="BK417"/>
  <c r="J417"/>
  <c r="J69"/>
  <c r="T429"/>
  <c i="5" r="BK93"/>
  <c r="J93"/>
  <c r="J61"/>
  <c r="BK161"/>
  <c r="J161"/>
  <c r="J62"/>
  <c r="BK173"/>
  <c r="J173"/>
  <c r="J63"/>
  <c r="BK184"/>
  <c r="J184"/>
  <c r="J64"/>
  <c r="BK212"/>
  <c r="J212"/>
  <c r="J65"/>
  <c r="R224"/>
  <c r="P233"/>
  <c r="BK239"/>
  <c r="J239"/>
  <c r="J69"/>
  <c r="BK245"/>
  <c r="J245"/>
  <c r="J70"/>
  <c r="BK252"/>
  <c r="J252"/>
  <c r="J71"/>
  <c i="6" r="P86"/>
  <c r="P162"/>
  <c r="BK169"/>
  <c r="J169"/>
  <c r="J63"/>
  <c r="BK195"/>
  <c r="J195"/>
  <c r="J64"/>
  <c i="7" r="T86"/>
  <c r="T85"/>
  <c r="T84"/>
  <c r="T152"/>
  <c r="T174"/>
  <c i="8" r="BK88"/>
  <c r="J88"/>
  <c r="J61"/>
  <c r="P94"/>
  <c r="BK99"/>
  <c r="J99"/>
  <c r="J63"/>
  <c r="R107"/>
  <c r="T117"/>
  <c r="R122"/>
  <c i="9" r="T86"/>
  <c r="T93"/>
  <c r="P97"/>
  <c r="BK103"/>
  <c r="J103"/>
  <c r="J64"/>
  <c i="10" r="P92"/>
  <c r="P165"/>
  <c r="R174"/>
  <c r="BK201"/>
  <c r="J201"/>
  <c r="J66"/>
  <c r="BK211"/>
  <c r="J211"/>
  <c r="J67"/>
  <c r="BK217"/>
  <c r="J217"/>
  <c r="J69"/>
  <c i="2" r="BK90"/>
  <c r="J90"/>
  <c r="J61"/>
  <c r="BK149"/>
  <c r="J149"/>
  <c r="J63"/>
  <c r="R149"/>
  <c r="R159"/>
  <c r="P209"/>
  <c r="P231"/>
  <c r="BK274"/>
  <c r="J274"/>
  <c r="J67"/>
  <c i="3" r="R92"/>
  <c r="T300"/>
  <c r="T305"/>
  <c r="R334"/>
  <c r="T352"/>
  <c r="P408"/>
  <c r="T417"/>
  <c r="R429"/>
  <c i="4" r="P87"/>
  <c r="BK119"/>
  <c r="J119"/>
  <c r="J62"/>
  <c r="BK131"/>
  <c r="J131"/>
  <c r="J64"/>
  <c r="R131"/>
  <c r="T164"/>
  <c i="5" r="P93"/>
  <c r="P161"/>
  <c r="T173"/>
  <c r="R184"/>
  <c r="R212"/>
  <c r="T224"/>
  <c r="T233"/>
  <c r="P239"/>
  <c r="P245"/>
  <c r="P252"/>
  <c i="6" r="T86"/>
  <c r="R162"/>
  <c r="T169"/>
  <c r="T195"/>
  <c i="7" r="R86"/>
  <c r="P152"/>
  <c r="R174"/>
  <c i="8" r="P88"/>
  <c r="BK94"/>
  <c r="J94"/>
  <c r="J62"/>
  <c r="T99"/>
  <c r="T107"/>
  <c r="R117"/>
  <c r="BK122"/>
  <c r="J122"/>
  <c r="J66"/>
  <c i="9" r="R86"/>
  <c r="R93"/>
  <c r="BK97"/>
  <c r="J97"/>
  <c r="J63"/>
  <c r="T103"/>
  <c i="10" r="T92"/>
  <c r="T91"/>
  <c r="T165"/>
  <c r="T174"/>
  <c r="T201"/>
  <c r="T211"/>
  <c r="R217"/>
  <c r="R216"/>
  <c i="11" r="BK87"/>
  <c r="J87"/>
  <c r="J61"/>
  <c r="T87"/>
  <c r="T86"/>
  <c r="P99"/>
  <c r="P98"/>
  <c r="BK114"/>
  <c r="J114"/>
  <c r="J65"/>
  <c r="P114"/>
  <c r="P113"/>
  <c i="12" r="T86"/>
  <c i="2" r="P90"/>
  <c r="T149"/>
  <c r="T159"/>
  <c r="R209"/>
  <c r="R231"/>
  <c r="P274"/>
  <c r="R274"/>
  <c r="T274"/>
  <c r="P286"/>
  <c r="R286"/>
  <c i="3" r="T92"/>
  <c r="P300"/>
  <c r="BK305"/>
  <c r="J305"/>
  <c r="J64"/>
  <c r="BK334"/>
  <c r="J334"/>
  <c r="J65"/>
  <c r="R352"/>
  <c r="R408"/>
  <c r="P417"/>
  <c r="BK429"/>
  <c r="J429"/>
  <c r="J70"/>
  <c i="4" r="BK87"/>
  <c r="J87"/>
  <c r="J61"/>
  <c r="T87"/>
  <c r="T119"/>
  <c r="P131"/>
  <c r="BK164"/>
  <c r="J164"/>
  <c r="J65"/>
  <c r="P164"/>
  <c i="5" r="T93"/>
  <c r="R161"/>
  <c r="P173"/>
  <c r="P184"/>
  <c r="P212"/>
  <c r="BK224"/>
  <c r="J224"/>
  <c r="J66"/>
  <c r="R233"/>
  <c r="T239"/>
  <c r="T245"/>
  <c r="T252"/>
  <c i="6" r="BK86"/>
  <c r="J86"/>
  <c r="J61"/>
  <c r="BK162"/>
  <c r="J162"/>
  <c r="J62"/>
  <c r="P169"/>
  <c r="P195"/>
  <c i="7" r="BK86"/>
  <c r="J86"/>
  <c r="J61"/>
  <c r="BK152"/>
  <c r="J152"/>
  <c r="J63"/>
  <c r="BK174"/>
  <c r="J174"/>
  <c r="J64"/>
  <c i="8" r="R88"/>
  <c r="T94"/>
  <c r="P99"/>
  <c r="P107"/>
  <c r="P117"/>
  <c r="P122"/>
  <c i="9" r="P86"/>
  <c r="P93"/>
  <c r="T97"/>
  <c r="R103"/>
  <c i="10" r="R92"/>
  <c r="R165"/>
  <c r="P174"/>
  <c r="P201"/>
  <c r="P211"/>
  <c r="P217"/>
  <c r="P216"/>
  <c i="11" r="R87"/>
  <c r="R86"/>
  <c r="T99"/>
  <c r="T98"/>
  <c r="T114"/>
  <c r="T113"/>
  <c i="12" r="P86"/>
  <c r="R91"/>
  <c i="2" r="T90"/>
  <c r="P149"/>
  <c r="P159"/>
  <c r="BK209"/>
  <c r="J209"/>
  <c r="J65"/>
  <c r="T209"/>
  <c r="T231"/>
  <c r="BK286"/>
  <c r="J286"/>
  <c r="J68"/>
  <c r="T286"/>
  <c i="3" r="BK92"/>
  <c r="J92"/>
  <c r="J61"/>
  <c r="R300"/>
  <c r="R305"/>
  <c r="T334"/>
  <c r="P352"/>
  <c r="T408"/>
  <c r="R417"/>
  <c r="P429"/>
  <c i="4" r="R87"/>
  <c r="P119"/>
  <c r="R119"/>
  <c r="T131"/>
  <c r="T86"/>
  <c r="T85"/>
  <c r="R164"/>
  <c i="5" r="R93"/>
  <c r="R92"/>
  <c r="T161"/>
  <c r="R173"/>
  <c r="T184"/>
  <c r="T212"/>
  <c r="P224"/>
  <c r="BK233"/>
  <c r="J233"/>
  <c r="J67"/>
  <c r="R239"/>
  <c r="R245"/>
  <c r="R252"/>
  <c i="6" r="R86"/>
  <c r="R85"/>
  <c r="R84"/>
  <c r="T162"/>
  <c r="R169"/>
  <c r="R195"/>
  <c i="7" r="P86"/>
  <c r="P85"/>
  <c r="P84"/>
  <c i="1" r="AU60"/>
  <c i="7" r="R152"/>
  <c r="P174"/>
  <c i="8" r="T88"/>
  <c r="R94"/>
  <c r="R99"/>
  <c r="BK107"/>
  <c r="J107"/>
  <c r="J64"/>
  <c r="BK117"/>
  <c r="J117"/>
  <c r="J65"/>
  <c r="T122"/>
  <c i="9" r="BK86"/>
  <c r="J86"/>
  <c r="J61"/>
  <c r="BK93"/>
  <c r="J93"/>
  <c r="J62"/>
  <c r="R97"/>
  <c r="P103"/>
  <c i="10" r="BK92"/>
  <c r="J92"/>
  <c r="J61"/>
  <c r="BK165"/>
  <c r="J165"/>
  <c r="J63"/>
  <c r="BK174"/>
  <c r="J174"/>
  <c r="J64"/>
  <c r="R201"/>
  <c r="R211"/>
  <c r="T217"/>
  <c r="T216"/>
  <c i="11" r="P87"/>
  <c r="P86"/>
  <c r="P85"/>
  <c i="1" r="AU64"/>
  <c i="11" r="BK99"/>
  <c r="J99"/>
  <c r="J63"/>
  <c r="R99"/>
  <c r="R98"/>
  <c r="R114"/>
  <c r="R113"/>
  <c i="12" r="BK86"/>
  <c r="J86"/>
  <c r="J61"/>
  <c r="R86"/>
  <c r="BK91"/>
  <c r="J91"/>
  <c r="J62"/>
  <c r="P91"/>
  <c r="T91"/>
  <c r="BK96"/>
  <c r="J96"/>
  <c r="J64"/>
  <c r="P96"/>
  <c r="R96"/>
  <c r="T96"/>
  <c i="3" r="BK287"/>
  <c r="J287"/>
  <c r="J62"/>
  <c i="2" r="BK145"/>
  <c r="J145"/>
  <c r="J62"/>
  <c i="3" r="BK348"/>
  <c r="J348"/>
  <c r="J66"/>
  <c i="10" r="BK257"/>
  <c r="J257"/>
  <c r="J70"/>
  <c i="4" r="BK128"/>
  <c r="J128"/>
  <c r="J63"/>
  <c i="7" r="BK148"/>
  <c r="J148"/>
  <c r="J62"/>
  <c i="10" r="BK162"/>
  <c r="J162"/>
  <c r="J62"/>
  <c r="BK197"/>
  <c r="J197"/>
  <c r="J65"/>
  <c i="12" r="BK94"/>
  <c r="J94"/>
  <c r="J63"/>
  <c r="J78"/>
  <c r="BE87"/>
  <c r="BE88"/>
  <c r="BE89"/>
  <c r="BE90"/>
  <c r="BE93"/>
  <c r="BE95"/>
  <c r="E74"/>
  <c r="BE92"/>
  <c r="BE98"/>
  <c r="BE99"/>
  <c r="F81"/>
  <c r="BE97"/>
  <c i="11" r="E48"/>
  <c r="J52"/>
  <c r="F55"/>
  <c r="BE88"/>
  <c r="BE91"/>
  <c r="BE94"/>
  <c r="BE96"/>
  <c r="BE100"/>
  <c r="BE103"/>
  <c r="BE106"/>
  <c r="BE108"/>
  <c r="BE109"/>
  <c r="BE111"/>
  <c r="BE115"/>
  <c r="BE117"/>
  <c r="BE118"/>
  <c r="BE120"/>
  <c i="10" r="J52"/>
  <c r="E80"/>
  <c r="F87"/>
  <c r="BE97"/>
  <c r="BE99"/>
  <c r="BE110"/>
  <c r="BE113"/>
  <c r="BE147"/>
  <c r="BE154"/>
  <c r="BE163"/>
  <c r="BE170"/>
  <c r="BE172"/>
  <c r="BE180"/>
  <c r="BE190"/>
  <c r="BE193"/>
  <c r="BE204"/>
  <c r="BE244"/>
  <c r="BE252"/>
  <c r="BE253"/>
  <c r="BE93"/>
  <c r="BE95"/>
  <c r="BE129"/>
  <c r="BE132"/>
  <c r="BE135"/>
  <c r="BE152"/>
  <c r="BE156"/>
  <c r="BE160"/>
  <c r="BE166"/>
  <c r="BE175"/>
  <c r="BE177"/>
  <c r="BE178"/>
  <c r="BE179"/>
  <c r="BE181"/>
  <c r="BE185"/>
  <c r="BE209"/>
  <c r="BE220"/>
  <c r="BE224"/>
  <c r="BE240"/>
  <c r="BE242"/>
  <c r="BE245"/>
  <c r="BE249"/>
  <c r="BE254"/>
  <c r="BE255"/>
  <c r="BE256"/>
  <c r="BE258"/>
  <c r="BE101"/>
  <c r="BE104"/>
  <c r="BE107"/>
  <c r="BE126"/>
  <c r="BE195"/>
  <c r="BE198"/>
  <c r="BE202"/>
  <c r="BE212"/>
  <c r="BE222"/>
  <c r="BE227"/>
  <c r="BE234"/>
  <c r="BE238"/>
  <c r="BE247"/>
  <c r="BE250"/>
  <c r="BE158"/>
  <c r="BE168"/>
  <c r="BE183"/>
  <c r="BE207"/>
  <c r="BE214"/>
  <c r="BE218"/>
  <c r="BE230"/>
  <c r="BE232"/>
  <c r="BE236"/>
  <c i="9" r="J52"/>
  <c r="E74"/>
  <c r="BE88"/>
  <c r="BE89"/>
  <c r="BE91"/>
  <c r="BE95"/>
  <c r="BE108"/>
  <c r="BE110"/>
  <c r="F55"/>
  <c r="BE87"/>
  <c r="BE98"/>
  <c r="BE99"/>
  <c r="BE100"/>
  <c r="BE101"/>
  <c r="BE112"/>
  <c r="BE90"/>
  <c r="BE92"/>
  <c r="BE94"/>
  <c r="BE102"/>
  <c r="BE106"/>
  <c r="BE107"/>
  <c r="BE109"/>
  <c r="BE96"/>
  <c r="BE104"/>
  <c r="BE105"/>
  <c r="BE111"/>
  <c i="8" r="E48"/>
  <c r="F55"/>
  <c r="J80"/>
  <c r="BE89"/>
  <c r="BE96"/>
  <c r="BE102"/>
  <c r="BE103"/>
  <c r="BE104"/>
  <c r="BE110"/>
  <c r="BE111"/>
  <c r="BE112"/>
  <c r="BE118"/>
  <c r="BE121"/>
  <c r="BE123"/>
  <c r="BE124"/>
  <c r="BE90"/>
  <c r="BE91"/>
  <c r="BE92"/>
  <c r="BE93"/>
  <c r="BE95"/>
  <c r="BE97"/>
  <c r="BE98"/>
  <c r="BE100"/>
  <c r="BE101"/>
  <c r="BE105"/>
  <c r="BE106"/>
  <c r="BE108"/>
  <c r="BE109"/>
  <c r="BE113"/>
  <c r="BE114"/>
  <c r="BE115"/>
  <c r="BE116"/>
  <c r="BE119"/>
  <c r="BE120"/>
  <c i="6" r="BK85"/>
  <c r="J85"/>
  <c r="J60"/>
  <c i="7" r="E48"/>
  <c r="F55"/>
  <c r="BE87"/>
  <c r="BE92"/>
  <c r="BE99"/>
  <c r="BE128"/>
  <c r="BE144"/>
  <c r="BE155"/>
  <c r="BE157"/>
  <c r="BE161"/>
  <c r="BE169"/>
  <c r="BE116"/>
  <c r="BE125"/>
  <c r="BE130"/>
  <c r="BE139"/>
  <c r="BE145"/>
  <c r="BE159"/>
  <c r="BE163"/>
  <c r="J52"/>
  <c r="BE113"/>
  <c r="BE119"/>
  <c r="BE122"/>
  <c r="BE132"/>
  <c r="BE134"/>
  <c r="BE142"/>
  <c r="BE146"/>
  <c r="BE147"/>
  <c r="BE149"/>
  <c r="BE153"/>
  <c r="BE165"/>
  <c r="BE167"/>
  <c r="BE171"/>
  <c r="BE172"/>
  <c r="BE173"/>
  <c r="BE175"/>
  <c r="BE177"/>
  <c i="6" r="E48"/>
  <c r="F55"/>
  <c r="BE105"/>
  <c r="BE128"/>
  <c r="BE134"/>
  <c r="BE137"/>
  <c r="BE141"/>
  <c r="BE144"/>
  <c r="BE155"/>
  <c r="BE157"/>
  <c r="BE160"/>
  <c r="BE161"/>
  <c r="BE166"/>
  <c r="BE170"/>
  <c r="BE172"/>
  <c r="BE174"/>
  <c r="BE176"/>
  <c r="BE178"/>
  <c r="BE182"/>
  <c r="BE183"/>
  <c r="BE198"/>
  <c r="BE185"/>
  <c r="BE193"/>
  <c r="BE196"/>
  <c r="J52"/>
  <c r="BE87"/>
  <c r="BE92"/>
  <c r="BE95"/>
  <c r="BE98"/>
  <c r="BE119"/>
  <c r="BE122"/>
  <c r="BE125"/>
  <c r="BE131"/>
  <c r="BE139"/>
  <c r="BE146"/>
  <c r="BE148"/>
  <c r="BE153"/>
  <c r="BE158"/>
  <c r="BE163"/>
  <c r="BE180"/>
  <c r="BE187"/>
  <c r="BE189"/>
  <c r="BE191"/>
  <c i="5" r="BE94"/>
  <c r="BE96"/>
  <c r="BE103"/>
  <c r="BE111"/>
  <c r="BE114"/>
  <c r="BE134"/>
  <c r="BE159"/>
  <c r="BE170"/>
  <c r="BE182"/>
  <c r="BE189"/>
  <c r="BE191"/>
  <c r="BE193"/>
  <c r="BE196"/>
  <c r="BE205"/>
  <c r="BE215"/>
  <c r="BE225"/>
  <c r="BE229"/>
  <c r="E81"/>
  <c r="BE98"/>
  <c r="BE126"/>
  <c r="BE151"/>
  <c r="BE153"/>
  <c r="BE160"/>
  <c r="BE174"/>
  <c r="BE176"/>
  <c r="BE178"/>
  <c r="BE204"/>
  <c r="BE213"/>
  <c r="BE234"/>
  <c r="BE243"/>
  <c r="BE246"/>
  <c r="BE250"/>
  <c r="BE257"/>
  <c r="BE259"/>
  <c r="J52"/>
  <c r="F55"/>
  <c r="BE129"/>
  <c r="BE140"/>
  <c r="BE149"/>
  <c r="BE157"/>
  <c r="BE162"/>
  <c r="BE185"/>
  <c r="BE200"/>
  <c r="BE207"/>
  <c r="BE209"/>
  <c r="BE210"/>
  <c r="BE217"/>
  <c r="BE221"/>
  <c r="BE231"/>
  <c r="BE236"/>
  <c i="4" r="BK86"/>
  <c r="J86"/>
  <c r="J60"/>
  <c i="5" r="BE108"/>
  <c r="BE120"/>
  <c r="BE123"/>
  <c r="BE132"/>
  <c r="BE144"/>
  <c r="BE155"/>
  <c r="BE165"/>
  <c r="BE167"/>
  <c r="BE180"/>
  <c r="BE187"/>
  <c r="BE194"/>
  <c r="BE195"/>
  <c r="BE198"/>
  <c r="BE202"/>
  <c r="BE219"/>
  <c r="BE227"/>
  <c r="BE240"/>
  <c r="BE248"/>
  <c r="BE253"/>
  <c r="BE255"/>
  <c i="4" r="J52"/>
  <c r="BE88"/>
  <c r="BE120"/>
  <c r="BE140"/>
  <c r="BE149"/>
  <c r="BE153"/>
  <c r="E48"/>
  <c r="F82"/>
  <c r="BE92"/>
  <c r="BE98"/>
  <c r="BE101"/>
  <c r="BE115"/>
  <c r="BE117"/>
  <c r="BE118"/>
  <c r="BE124"/>
  <c r="BE127"/>
  <c r="BE129"/>
  <c r="BE134"/>
  <c r="BE136"/>
  <c r="BE150"/>
  <c r="BE154"/>
  <c r="BE155"/>
  <c r="BE159"/>
  <c r="BE162"/>
  <c r="BE95"/>
  <c r="BE103"/>
  <c r="BE108"/>
  <c r="BE123"/>
  <c r="BE138"/>
  <c r="BE148"/>
  <c r="BE152"/>
  <c r="BE157"/>
  <c r="BE132"/>
  <c r="BE142"/>
  <c r="BE144"/>
  <c r="BE146"/>
  <c r="BE151"/>
  <c r="BE165"/>
  <c r="BE167"/>
  <c i="3" r="F55"/>
  <c r="BE103"/>
  <c r="BE110"/>
  <c r="BE116"/>
  <c r="BE137"/>
  <c r="BE193"/>
  <c r="BE199"/>
  <c r="BE201"/>
  <c r="BE255"/>
  <c r="BE262"/>
  <c r="BE303"/>
  <c r="BE324"/>
  <c r="BE330"/>
  <c r="BE335"/>
  <c r="BE346"/>
  <c r="BE353"/>
  <c r="BE357"/>
  <c r="BE359"/>
  <c r="BE361"/>
  <c r="BE365"/>
  <c r="BE374"/>
  <c r="BE376"/>
  <c r="BE387"/>
  <c r="BE406"/>
  <c r="BE411"/>
  <c r="BE413"/>
  <c r="BE418"/>
  <c r="J52"/>
  <c r="BE100"/>
  <c r="BE178"/>
  <c r="BE184"/>
  <c r="BE187"/>
  <c r="BE267"/>
  <c r="BE271"/>
  <c r="BE280"/>
  <c r="BE301"/>
  <c r="BE327"/>
  <c r="BE342"/>
  <c r="BE363"/>
  <c r="BE378"/>
  <c r="BE380"/>
  <c r="BE381"/>
  <c r="BE383"/>
  <c r="BE388"/>
  <c r="BE389"/>
  <c r="BE390"/>
  <c r="BE397"/>
  <c r="BE403"/>
  <c r="BE404"/>
  <c r="BE420"/>
  <c r="BE425"/>
  <c r="BE432"/>
  <c r="E48"/>
  <c r="BE93"/>
  <c r="BE98"/>
  <c r="BE121"/>
  <c r="BE128"/>
  <c r="BE181"/>
  <c r="BE246"/>
  <c r="BE249"/>
  <c r="BE256"/>
  <c r="BE260"/>
  <c r="BE269"/>
  <c r="BE277"/>
  <c r="BE278"/>
  <c r="BE283"/>
  <c r="BE285"/>
  <c r="BE286"/>
  <c r="BE288"/>
  <c r="BE294"/>
  <c r="BE314"/>
  <c r="BE326"/>
  <c r="BE332"/>
  <c r="BE344"/>
  <c r="BE355"/>
  <c r="BE382"/>
  <c r="BE386"/>
  <c r="BE391"/>
  <c r="BE402"/>
  <c r="BE407"/>
  <c r="BE423"/>
  <c r="BE430"/>
  <c r="BE105"/>
  <c r="BE113"/>
  <c r="BE140"/>
  <c r="BE143"/>
  <c r="BE190"/>
  <c r="BE196"/>
  <c r="BE203"/>
  <c r="BE206"/>
  <c r="BE252"/>
  <c r="BE257"/>
  <c r="BE306"/>
  <c r="BE322"/>
  <c r="BE325"/>
  <c r="BE328"/>
  <c r="BE340"/>
  <c r="BE349"/>
  <c r="BE368"/>
  <c r="BE370"/>
  <c r="BE372"/>
  <c r="BE385"/>
  <c r="BE392"/>
  <c r="BE399"/>
  <c r="BE409"/>
  <c r="BE415"/>
  <c r="BE427"/>
  <c i="2" r="F85"/>
  <c r="BE91"/>
  <c r="BE105"/>
  <c r="BE127"/>
  <c r="BE175"/>
  <c r="BE187"/>
  <c r="BE192"/>
  <c r="BE195"/>
  <c r="BE197"/>
  <c r="BE204"/>
  <c r="BE212"/>
  <c r="BE216"/>
  <c r="BE219"/>
  <c r="BE222"/>
  <c r="BE224"/>
  <c r="BE242"/>
  <c r="BE244"/>
  <c r="BE248"/>
  <c r="BE250"/>
  <c r="BE252"/>
  <c r="BE254"/>
  <c r="BE256"/>
  <c r="BE258"/>
  <c r="BE260"/>
  <c r="BE262"/>
  <c r="BE266"/>
  <c r="BE268"/>
  <c r="BE270"/>
  <c r="BE272"/>
  <c r="BE275"/>
  <c r="BE280"/>
  <c r="BE287"/>
  <c r="BE103"/>
  <c r="BE112"/>
  <c r="BE122"/>
  <c r="BE138"/>
  <c r="BE150"/>
  <c r="BE152"/>
  <c r="BE166"/>
  <c r="BE171"/>
  <c r="BE173"/>
  <c r="BE177"/>
  <c r="BE185"/>
  <c r="BE202"/>
  <c r="BE213"/>
  <c r="BE215"/>
  <c r="BE225"/>
  <c r="BE236"/>
  <c r="BE238"/>
  <c r="BE239"/>
  <c r="BE289"/>
  <c r="J52"/>
  <c r="E78"/>
  <c r="BE97"/>
  <c r="BE100"/>
  <c r="BE119"/>
  <c r="BE132"/>
  <c r="BE136"/>
  <c r="BE277"/>
  <c r="BE283"/>
  <c r="BE94"/>
  <c r="BE115"/>
  <c r="BE125"/>
  <c r="BE130"/>
  <c r="BE134"/>
  <c r="BE146"/>
  <c r="BE153"/>
  <c r="BE156"/>
  <c r="BE160"/>
  <c r="BE179"/>
  <c r="BE190"/>
  <c r="BE200"/>
  <c r="BE207"/>
  <c r="BE210"/>
  <c r="BE218"/>
  <c r="BE221"/>
  <c r="BE228"/>
  <c r="BE232"/>
  <c r="BE234"/>
  <c r="BE237"/>
  <c r="BE240"/>
  <c r="BE241"/>
  <c r="BE243"/>
  <c r="BE246"/>
  <c r="BE264"/>
  <c i="3" r="F34"/>
  <c i="1" r="BA56"/>
  <c i="7" r="F34"/>
  <c i="1" r="BA60"/>
  <c i="9" r="F36"/>
  <c i="1" r="BC62"/>
  <c i="12" r="F34"/>
  <c i="1" r="BA65"/>
  <c i="4" r="F35"/>
  <c i="1" r="BB57"/>
  <c i="8" r="F35"/>
  <c i="1" r="BB61"/>
  <c i="11" r="F34"/>
  <c i="1" r="BA64"/>
  <c i="12" r="F35"/>
  <c i="1" r="BB65"/>
  <c i="2" r="F37"/>
  <c i="1" r="BD55"/>
  <c i="6" r="F36"/>
  <c i="1" r="BC59"/>
  <c i="9" r="F34"/>
  <c i="1" r="BA62"/>
  <c i="12" r="F37"/>
  <c i="1" r="BD65"/>
  <c i="3" r="J34"/>
  <c i="1" r="AW56"/>
  <c i="4" r="F37"/>
  <c i="1" r="BD57"/>
  <c i="5" r="F37"/>
  <c i="1" r="BD58"/>
  <c i="11" r="F36"/>
  <c i="1" r="BC64"/>
  <c i="2" r="F35"/>
  <c i="1" r="BB55"/>
  <c i="5" r="F34"/>
  <c i="1" r="BA58"/>
  <c i="10" r="F36"/>
  <c i="1" r="BC63"/>
  <c i="7" r="F36"/>
  <c i="1" r="BC60"/>
  <c i="9" r="J34"/>
  <c i="1" r="AW62"/>
  <c i="12" r="J34"/>
  <c i="1" r="AW65"/>
  <c i="3" r="F35"/>
  <c i="1" r="BB56"/>
  <c i="8" r="F34"/>
  <c i="1" r="BA61"/>
  <c i="10" r="F37"/>
  <c i="1" r="BD63"/>
  <c i="5" r="F36"/>
  <c i="1" r="BC58"/>
  <c i="10" r="J34"/>
  <c i="1" r="AW63"/>
  <c i="12" r="F36"/>
  <c i="1" r="BC65"/>
  <c i="3" r="F36"/>
  <c i="1" r="BC56"/>
  <c i="7" r="F37"/>
  <c i="1" r="BD60"/>
  <c i="11" r="J34"/>
  <c i="1" r="AW64"/>
  <c i="2" r="F34"/>
  <c i="1" r="BA55"/>
  <c i="5" r="J34"/>
  <c i="1" r="AW58"/>
  <c i="6" r="F34"/>
  <c i="1" r="BA59"/>
  <c i="6" r="F37"/>
  <c i="1" r="BD59"/>
  <c i="10" r="F35"/>
  <c i="1" r="BB63"/>
  <c i="4" r="F36"/>
  <c i="1" r="BC57"/>
  <c i="7" r="J34"/>
  <c i="1" r="AW60"/>
  <c i="8" r="J34"/>
  <c i="1" r="AW61"/>
  <c i="9" r="F35"/>
  <c i="1" r="BB62"/>
  <c i="2" r="F36"/>
  <c i="1" r="BC55"/>
  <c i="7" r="F35"/>
  <c i="1" r="BB60"/>
  <c i="9" r="F37"/>
  <c i="1" r="BD62"/>
  <c i="2" r="J34"/>
  <c i="1" r="AW55"/>
  <c i="6" r="J34"/>
  <c i="1" r="AW59"/>
  <c i="8" r="F37"/>
  <c i="1" r="BD61"/>
  <c i="11" r="F37"/>
  <c i="1" r="BD64"/>
  <c i="3" r="F37"/>
  <c i="1" r="BD56"/>
  <c i="4" r="J34"/>
  <c i="1" r="AW57"/>
  <c i="5" r="F35"/>
  <c i="1" r="BB58"/>
  <c i="10" r="F34"/>
  <c i="1" r="BA63"/>
  <c i="4" r="F34"/>
  <c i="1" r="BA57"/>
  <c i="6" r="F35"/>
  <c i="1" r="BB59"/>
  <c i="8" r="F36"/>
  <c i="1" r="BC61"/>
  <c i="11" r="F35"/>
  <c i="1" r="BB64"/>
  <c i="4" l="1" r="R86"/>
  <c r="R85"/>
  <c i="10" r="R91"/>
  <c r="R90"/>
  <c i="8" r="R87"/>
  <c r="R86"/>
  <c i="2" r="P89"/>
  <c r="P88"/>
  <c i="1" r="AU55"/>
  <c i="11" r="T85"/>
  <c i="5" r="P92"/>
  <c i="4" r="P86"/>
  <c r="P85"/>
  <c i="1" r="AU57"/>
  <c i="3" r="P91"/>
  <c r="P90"/>
  <c i="1" r="AU56"/>
  <c i="12" r="R85"/>
  <c r="R84"/>
  <c r="P85"/>
  <c r="P84"/>
  <c i="1" r="AU65"/>
  <c i="11" r="R85"/>
  <c i="5" r="T238"/>
  <c i="3" r="T91"/>
  <c r="T90"/>
  <c i="10" r="T90"/>
  <c i="6" r="T85"/>
  <c r="T84"/>
  <c i="10" r="P91"/>
  <c r="P90"/>
  <c i="1" r="AU63"/>
  <c i="6" r="P85"/>
  <c r="P84"/>
  <c i="1" r="AU59"/>
  <c i="5" r="R238"/>
  <c r="R91"/>
  <c r="T92"/>
  <c r="T91"/>
  <c i="12" r="T85"/>
  <c r="T84"/>
  <c i="9" r="R85"/>
  <c r="R84"/>
  <c i="8" r="P87"/>
  <c r="P86"/>
  <c i="1" r="AU61"/>
  <c i="3" r="R91"/>
  <c r="R90"/>
  <c i="9" r="T85"/>
  <c r="T84"/>
  <c i="8" r="T87"/>
  <c r="T86"/>
  <c i="2" r="T89"/>
  <c r="T88"/>
  <c i="9" r="P85"/>
  <c r="P84"/>
  <c i="1" r="AU62"/>
  <c i="7" r="R85"/>
  <c r="R84"/>
  <c i="5" r="P238"/>
  <c i="2" r="R89"/>
  <c r="R88"/>
  <c r="BK89"/>
  <c r="BK88"/>
  <c r="J88"/>
  <c r="J59"/>
  <c i="3" r="BK91"/>
  <c r="J91"/>
  <c r="J60"/>
  <c i="8" r="BK87"/>
  <c r="J87"/>
  <c r="J60"/>
  <c i="9" r="BK85"/>
  <c r="BK84"/>
  <c r="J84"/>
  <c r="J59"/>
  <c i="7" r="BK85"/>
  <c r="J85"/>
  <c r="J60"/>
  <c i="10" r="BK216"/>
  <c r="J216"/>
  <c r="J68"/>
  <c i="11" r="BK98"/>
  <c r="J98"/>
  <c r="J62"/>
  <c i="12" r="BK85"/>
  <c r="J85"/>
  <c r="J60"/>
  <c i="5" r="BK92"/>
  <c r="J92"/>
  <c r="J60"/>
  <c r="BK238"/>
  <c r="J238"/>
  <c r="J68"/>
  <c i="10" r="BK91"/>
  <c r="J91"/>
  <c r="J60"/>
  <c i="11" r="BK86"/>
  <c r="J86"/>
  <c r="J60"/>
  <c r="BK113"/>
  <c r="J113"/>
  <c r="J64"/>
  <c i="6" r="BK84"/>
  <c r="J84"/>
  <c i="4" r="BK85"/>
  <c r="J85"/>
  <c r="J59"/>
  <c r="F33"/>
  <c i="1" r="AZ57"/>
  <c i="10" r="F33"/>
  <c i="1" r="AZ63"/>
  <c i="8" r="F33"/>
  <c i="1" r="AZ61"/>
  <c i="12" r="F33"/>
  <c i="1" r="AZ65"/>
  <c r="BC54"/>
  <c r="W32"/>
  <c i="3" r="J33"/>
  <c i="1" r="AV56"/>
  <c r="AT56"/>
  <c i="6" r="F33"/>
  <c i="1" r="AZ59"/>
  <c i="2" r="F33"/>
  <c i="1" r="AZ55"/>
  <c i="7" r="F33"/>
  <c i="1" r="AZ60"/>
  <c i="3" r="F33"/>
  <c i="1" r="AZ56"/>
  <c i="2" r="J33"/>
  <c i="1" r="AV55"/>
  <c r="AT55"/>
  <c i="10" r="J33"/>
  <c i="1" r="AV63"/>
  <c r="AT63"/>
  <c i="9" r="J33"/>
  <c i="1" r="AV62"/>
  <c r="AT62"/>
  <c i="11" r="F33"/>
  <c i="1" r="AZ64"/>
  <c r="BB54"/>
  <c r="W31"/>
  <c i="8" r="J33"/>
  <c i="1" r="AV61"/>
  <c r="AT61"/>
  <c i="9" r="F33"/>
  <c i="1" r="AZ62"/>
  <c i="12" r="J33"/>
  <c i="1" r="AV65"/>
  <c r="AT65"/>
  <c i="6" r="J30"/>
  <c i="1" r="AG59"/>
  <c i="7" r="J33"/>
  <c i="1" r="AV60"/>
  <c r="AT60"/>
  <c r="BA54"/>
  <c r="W30"/>
  <c i="4" r="J33"/>
  <c i="1" r="AV57"/>
  <c r="AT57"/>
  <c i="6" r="J33"/>
  <c i="1" r="AV59"/>
  <c r="AT59"/>
  <c r="BD54"/>
  <c r="W33"/>
  <c i="5" r="J33"/>
  <c i="1" r="AV58"/>
  <c r="AT58"/>
  <c i="5" r="F33"/>
  <c i="1" r="AZ58"/>
  <c i="11" r="J33"/>
  <c i="1" r="AV64"/>
  <c r="AT64"/>
  <c i="5" l="1" r="P91"/>
  <c i="1" r="AU58"/>
  <c i="5" r="BK91"/>
  <c r="J91"/>
  <c i="8" r="BK86"/>
  <c r="J86"/>
  <c r="J59"/>
  <c i="9" r="J85"/>
  <c r="J60"/>
  <c i="3" r="BK90"/>
  <c r="J90"/>
  <c r="J59"/>
  <c i="2" r="J89"/>
  <c r="J60"/>
  <c i="7" r="BK84"/>
  <c r="J84"/>
  <c r="J59"/>
  <c i="10" r="BK90"/>
  <c r="J90"/>
  <c r="J59"/>
  <c i="11" r="BK85"/>
  <c r="J85"/>
  <c i="12" r="BK84"/>
  <c r="J84"/>
  <c r="J59"/>
  <c i="1" r="AN59"/>
  <c i="6" r="J59"/>
  <c r="J39"/>
  <c i="1" r="AW54"/>
  <c r="AK30"/>
  <c i="4" r="J30"/>
  <c i="1" r="AG57"/>
  <c r="AN57"/>
  <c i="5" r="J30"/>
  <c i="1" r="AG58"/>
  <c i="2" r="J30"/>
  <c i="1" r="AG55"/>
  <c i="11" r="J30"/>
  <c i="1" r="AG64"/>
  <c r="AY54"/>
  <c i="9" r="J30"/>
  <c i="1" r="AG62"/>
  <c r="AZ54"/>
  <c r="W29"/>
  <c r="AU54"/>
  <c r="AX54"/>
  <c i="2" l="1" r="J39"/>
  <c i="9" r="J39"/>
  <c i="11" r="J39"/>
  <c i="5" r="J39"/>
  <c r="J59"/>
  <c i="11" r="J59"/>
  <c i="4" r="J39"/>
  <c i="1" r="AN55"/>
  <c r="AN58"/>
  <c r="AN62"/>
  <c r="AN64"/>
  <c i="3" r="J30"/>
  <c i="1" r="AG56"/>
  <c i="12" r="J30"/>
  <c i="1" r="AG65"/>
  <c r="AV54"/>
  <c r="AK29"/>
  <c i="8" r="J30"/>
  <c i="1" r="AG61"/>
  <c i="10" r="J30"/>
  <c i="1" r="AG63"/>
  <c i="7" r="J30"/>
  <c i="1" r="AG60"/>
  <c i="7" l="1" r="J39"/>
  <c i="12" r="J39"/>
  <c i="8" r="J39"/>
  <c i="10" r="J39"/>
  <c i="3" r="J39"/>
  <c i="1" r="AN60"/>
  <c r="AN63"/>
  <c r="AN56"/>
  <c r="AN61"/>
  <c r="AN65"/>
  <c r="AG54"/>
  <c r="AK26"/>
  <c r="AT54"/>
  <c r="AN54"/>
  <c l="1" r="AK35"/>
</calcChain>
</file>

<file path=xl/sharedStrings.xml><?xml version="1.0" encoding="utf-8"?>
<sst xmlns="http://schemas.openxmlformats.org/spreadsheetml/2006/main">
  <si>
    <t>Export Komplet</t>
  </si>
  <si>
    <t>VZ</t>
  </si>
  <si>
    <t>2.0</t>
  </si>
  <si>
    <t>ZAMOK</t>
  </si>
  <si>
    <t>False</t>
  </si>
  <si>
    <t>{5fb3d2d4-ed62-4902-921f-28576f13c4e8}</t>
  </si>
  <si>
    <t>0,01</t>
  </si>
  <si>
    <t>21</t>
  </si>
  <si>
    <t>15</t>
  </si>
  <si>
    <t>REKAPITULACE STAVBY</t>
  </si>
  <si>
    <t xml:space="preserve">v ---  níže se nacházejí doplnkové a pomocné údaje k sestavám  --- v</t>
  </si>
  <si>
    <t>Návod na vyplnění</t>
  </si>
  <si>
    <t>0,001</t>
  </si>
  <si>
    <t>Kód:</t>
  </si>
  <si>
    <t>2467_11_2021_mesto</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</si>
  <si>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</si>
  <si>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</si>
  <si>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Nové Město na Moravě, Centrum služeb a řemesel ul. Soškova inv. město, rev. 9/24</t>
  </si>
  <si>
    <t>KSO:</t>
  </si>
  <si>
    <t/>
  </si>
  <si>
    <t>CC-CZ:</t>
  </si>
  <si>
    <t>Místo:</t>
  </si>
  <si>
    <t>Nové Město na Moravě</t>
  </si>
  <si>
    <t>Datum:</t>
  </si>
  <si>
    <t>23. 11. 2021</t>
  </si>
  <si>
    <t>Zadavatel:</t>
  </si>
  <si>
    <t>IČ:</t>
  </si>
  <si>
    <t>Město Nové Město na Moravě</t>
  </si>
  <si>
    <t>DIČ:</t>
  </si>
  <si>
    <t>Uchazeč:</t>
  </si>
  <si>
    <t>Vyplň údaj</t>
  </si>
  <si>
    <t>Projektant:</t>
  </si>
  <si>
    <t>32004401</t>
  </si>
  <si>
    <t>Ing. Josef Novotný AQA-CLEAN</t>
  </si>
  <si>
    <t>CZ6701116026</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</si>
  <si>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</si>
  <si>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</si>
  <si>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</si>
  <si>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www.podminky.urs.cz._x000d_
_x000d_
Poznámka : Podrobnější specifikace jednotlivých materiálů jsou uvedeny v příloze Technické specifikace</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</si>
  <si>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</si>
  <si>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</si>
  <si>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</si>
  <si>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</si>
  <si>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</si>
  <si>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</si>
  <si>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</si>
  <si>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</si>
  <si>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</si>
  <si>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</si>
  <si>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</si>
  <si>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</si>
  <si>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</si>
  <si>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</si>
  <si>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</si>
  <si>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</si>
  <si>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</si>
  <si>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</si>
  <si>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</si>
  <si>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</si>
  <si>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</si>
  <si>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</si>
  <si>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</si>
  <si>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</si>
  <si>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</si>
  <si>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</si>
  <si>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</si>
  <si>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</si>
  <si>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</si>
  <si>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</si>
  <si>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</si>
  <si>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</si>
  <si>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</si>
  <si>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</si>
  <si>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</si>
  <si>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</si>
  <si>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</si>
  <si>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</si>
  <si>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</si>
  <si>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</si>
  <si>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Komunikace, chodníky, parkovací stání</t>
  </si>
  <si>
    <t>STA</t>
  </si>
  <si>
    <t>1</t>
  </si>
  <si>
    <t>{97e0efd0-4b8b-4cb5-9674-11c3677a021e}</t>
  </si>
  <si>
    <t>2</t>
  </si>
  <si>
    <t>SO 304</t>
  </si>
  <si>
    <t>Dešťová kanalizace</t>
  </si>
  <si>
    <t>{226d2fb1-54a0-4499-b184-e7340fcef3eb}</t>
  </si>
  <si>
    <t>SO 311-1</t>
  </si>
  <si>
    <t>Vodovodní přípojky pro budoucí novostavby</t>
  </si>
  <si>
    <t>{9f1ef927-dcc6-4cff-8f3f-7fd67a761b94}</t>
  </si>
  <si>
    <t>SO 311-2</t>
  </si>
  <si>
    <t>Přepojení stávajících vodovodních přípojek</t>
  </si>
  <si>
    <t>{1989eeb3-44b5-4cc6-b0bc-3e19a2b19c83}</t>
  </si>
  <si>
    <t>SO 313</t>
  </si>
  <si>
    <t>Přípojky splaškové kanalizace</t>
  </si>
  <si>
    <t>{3db5e854-99d2-4ae5-bbd8-036f0ea8350f}</t>
  </si>
  <si>
    <t>SO 314</t>
  </si>
  <si>
    <t>Přípojky dešťové kanalizace</t>
  </si>
  <si>
    <t>{9d847304-2b29-4678-9048-64cbf8a1e13e}</t>
  </si>
  <si>
    <t>SO 401</t>
  </si>
  <si>
    <t>Veřejné osvětlení</t>
  </si>
  <si>
    <t>{fe8cdbd1-59a0-44c8-ba6b-f406b79637bf}</t>
  </si>
  <si>
    <t>SO 402</t>
  </si>
  <si>
    <t>Metropolitní síť</t>
  </si>
  <si>
    <t>{b9d970e6-415c-42d9-8360-3dc7c4356773}</t>
  </si>
  <si>
    <t>SO 501-1</t>
  </si>
  <si>
    <t>STL plynovod</t>
  </si>
  <si>
    <t>{2aa0a841-b613-41ea-a4d0-274764a888d9}</t>
  </si>
  <si>
    <t>SO 501-2</t>
  </si>
  <si>
    <t>HUP – plynoměrná sestava</t>
  </si>
  <si>
    <t>{c2eeec12-5be6-4472-9540-45068e60d511}</t>
  </si>
  <si>
    <t>ostatní</t>
  </si>
  <si>
    <t>Vedlejší a ostatní náklady</t>
  </si>
  <si>
    <t>VON</t>
  </si>
  <si>
    <t>{5b692550-9e7b-48b4-8d8e-57e0c617b768}</t>
  </si>
  <si>
    <t>KRYCÍ LIST SOUPISU PRACÍ</t>
  </si>
  <si>
    <t>Objekt:</t>
  </si>
  <si>
    <t>SO 101 - Komunikace, chodníky, parkovací stání</t>
  </si>
  <si>
    <t>REKAPITULACE ČLENĚNÍ SOUPISU PRACÍ</t>
  </si>
  <si>
    <t>Kód dílu - Popis</t>
  </si>
  <si>
    <t>Cena celkem [CZK]</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</si>
  <si>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</si>
  <si>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</si>
  <si>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</si>
  <si>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</si>
  <si>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</si>
  <si>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</si>
  <si>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</si>
  <si>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</si>
  <si>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</si>
  <si>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</si>
  <si>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</si>
  <si>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</si>
  <si>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</si>
  <si>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</si>
  <si>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</si>
  <si>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</si>
  <si>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</si>
  <si>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</si>
  <si>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</si>
  <si>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</si>
  <si>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</si>
  <si>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</si>
  <si>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</si>
  <si>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</si>
  <si>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</si>
  <si>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</si>
  <si>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</si>
  <si>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</si>
  <si>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111251101</t>
  </si>
  <si>
    <t>Odstranění křovin a stromů s odstraněním kořenů strojně průměru kmene do 100 mm v rovině nebo ve svahu sklonu terénu do 1:5, při celkové ploše do 100 m2</t>
  </si>
  <si>
    <t>m2</t>
  </si>
  <si>
    <t>4</t>
  </si>
  <si>
    <t>1905001330</t>
  </si>
  <si>
    <t>Online PSC</t>
  </si>
  <si>
    <t>https://podminky.urs.cz/item/CS_URS_2023_02/111251101</t>
  </si>
  <si>
    <t>P</t>
  </si>
  <si>
    <t>Poznámka k položce:_x000d_
spálení na místě</t>
  </si>
  <si>
    <t>113107223</t>
  </si>
  <si>
    <t>Odstranění podkladů nebo krytů strojně plochy jednotlivě přes 200 m2 s přemístěním hmot na skládku na vzdálenost do 20 m nebo s naložením na dopravní prostředek z kameniva hrubého drceného, o tl. vrstvy přes 200 do 300 mm</t>
  </si>
  <si>
    <t>-1263497573</t>
  </si>
  <si>
    <t>https://podminky.urs.cz/item/CS_URS_2023_02/113107223</t>
  </si>
  <si>
    <t>Poznámka k položce:_x000d_
stávající asfaltová cesta</t>
  </si>
  <si>
    <t>3</t>
  </si>
  <si>
    <t>113107242</t>
  </si>
  <si>
    <t>Odstranění podkladů nebo krytů strojně plochy jednotlivě přes 200 m2 s přemístěním hmot na skládku na vzdálenost do 20 m nebo s naložením na dopravní prostředek živičných, o tl. vrstvy přes 50 do 100 mm</t>
  </si>
  <si>
    <t>-144746845</t>
  </si>
  <si>
    <t>https://podminky.urs.cz/item/CS_URS_2023_02/113107242</t>
  </si>
  <si>
    <t>113154333</t>
  </si>
  <si>
    <t>Frézování živičného podkladu nebo krytu s naložením na dopravní prostředek plochy přes 1 000 do 10 000 m2 bez překážek v trase pruhu šířky přes 1 m do 2 m, tloušťky vrstvy 50 mm</t>
  </si>
  <si>
    <t>-658681490</t>
  </si>
  <si>
    <t>https://podminky.urs.cz/item/CS_URS_2023_02/113154333</t>
  </si>
  <si>
    <t>Poznámka k položce:_x000d_
viz. technická zpráva</t>
  </si>
  <si>
    <t>5</t>
  </si>
  <si>
    <t>121151113</t>
  </si>
  <si>
    <t>Sejmutí ornice strojně při souvislé ploše přes 100 do 500 m2, tl. vrstvy do 200 mm</t>
  </si>
  <si>
    <t>-1560947192</t>
  </si>
  <si>
    <t>https://podminky.urs.cz/item/CS_URS_2023_02/121151113</t>
  </si>
  <si>
    <t>6</t>
  </si>
  <si>
    <t>122452206</t>
  </si>
  <si>
    <t>Odkopávky a prokopávky nezapažené pro silnice a dálnice strojně v hornině třídy těžitelnosti II přes 1 000 do 5 000 m3</t>
  </si>
  <si>
    <t>m3</t>
  </si>
  <si>
    <t>-1072661593</t>
  </si>
  <si>
    <t>https://podminky.urs.cz/item/CS_URS_2023_02/122452206</t>
  </si>
  <si>
    <t>VV</t>
  </si>
  <si>
    <t>1655,77-300*0,2+652,15+111,7 "komunikace</t>
  </si>
  <si>
    <t>(242,7+109,9)*(0,25+0,4)/2*0,3 "výkop pro trativod</t>
  </si>
  <si>
    <t>1,05*1,05*1,855*10 "výkop pro vpusti</t>
  </si>
  <si>
    <t>2150*0,25</t>
  </si>
  <si>
    <t>Součet</t>
  </si>
  <si>
    <t>7</t>
  </si>
  <si>
    <t>162351123</t>
  </si>
  <si>
    <t>Vodorovné přemístění výkopku nebo sypaniny po suchu na obvyklém dopravním prostředku, bez naložení výkopku, avšak se složením bez rozhrnutí z horniny třídy těžitelnosti II skupiny 4 a 5 na vzdálenost přes 50 do 500 m</t>
  </si>
  <si>
    <t>-573032390</t>
  </si>
  <si>
    <t>https://podminky.urs.cz/item/CS_URS_2023_01/162351123</t>
  </si>
  <si>
    <t>187,08</t>
  </si>
  <si>
    <t>8</t>
  </si>
  <si>
    <t>162751137</t>
  </si>
  <si>
    <t>Vodorovné přemístění výkopku nebo sypaniny po suchu na obvyklém dopravním prostředku, bez naložení výkopku, avšak se složením bez rozhrnutí z horniny třídy těžitelnosti II skupiny 4 a 5 na vzdálenost přes 9 000 do 10 000 m</t>
  </si>
  <si>
    <t>104069032</t>
  </si>
  <si>
    <t>https://podminky.urs.cz/item/CS_URS_2023_01/162751137</t>
  </si>
  <si>
    <t>"odvoz přebytečné zeminy"</t>
  </si>
  <si>
    <t>2951,95-187,08</t>
  </si>
  <si>
    <t>9</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</si>
  <si>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</si>
  <si>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</si>
  <si>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-1343339893</t>
  </si>
  <si>
    <t>https://podminky.urs.cz/item/CS_URS_2023_01/162751139</t>
  </si>
  <si>
    <t>2764,87*5</t>
  </si>
  <si>
    <t>10</t>
  </si>
  <si>
    <t>167151112</t>
  </si>
  <si>
    <t>Nakládání, skládání a překládání neulehlého výkopku nebo sypaniny strojně nakládání, množství přes 100 m3, z hornin třídy těžitelnosti II, skupiny 4 a 5</t>
  </si>
  <si>
    <t>1344094096</t>
  </si>
  <si>
    <t>https://podminky.urs.cz/item/CS_URS_2023_02/167151112</t>
  </si>
  <si>
    <t>Poznámka k položce:_x000d_
pro násyp</t>
  </si>
  <si>
    <t>11</t>
  </si>
  <si>
    <t>171151103</t>
  </si>
  <si>
    <t>Uložení sypanin do násypů strojně s rozprostřením sypaniny ve vrstvách a s hrubým urovnáním zhutněných z hornin soudržných jakékoliv třídy těžitelnosti</t>
  </si>
  <si>
    <t>1637836005</t>
  </si>
  <si>
    <t>https://podminky.urs.cz/item/CS_URS_2023_02/171151103</t>
  </si>
  <si>
    <t>12</t>
  </si>
  <si>
    <t>171201231</t>
  </si>
  <si>
    <t>Poplatek za uložení stavebního odpadu na recyklační skládce (skládkovné) zeminy a kamení zatříděného do Katalogu odpadů pod kódem 17 05 04</t>
  </si>
  <si>
    <t>t</t>
  </si>
  <si>
    <t>146281450</t>
  </si>
  <si>
    <t>https://podminky.urs.cz/item/CS_URS_2023_01/171201231</t>
  </si>
  <si>
    <t>2764,87*1,75</t>
  </si>
  <si>
    <t>13</t>
  </si>
  <si>
    <t>171251201</t>
  </si>
  <si>
    <t>Uložení sypaniny na skládky nebo meziskládky bez hutnění s upravením uložené sypaniny do předepsaného tvaru</t>
  </si>
  <si>
    <t>-975014186</t>
  </si>
  <si>
    <t>https://podminky.urs.cz/item/CS_URS_2023_01/171251201</t>
  </si>
  <si>
    <t>14</t>
  </si>
  <si>
    <t>181351103</t>
  </si>
  <si>
    <t>Rozprostření a urovnání ornice v rovině nebo ve svahu sklonu do 1:5 strojně při souvislé ploše přes 100 do 500 m2, tl. vrstvy do 200 mm</t>
  </si>
  <si>
    <t>423320396</t>
  </si>
  <si>
    <t>https://podminky.urs.cz/item/CS_URS_2023_02/181351103</t>
  </si>
  <si>
    <t>181411131</t>
  </si>
  <si>
    <t>Založení trávníku na půdě předem připravené plochy do 1000 m2 výsevem včetně utažení parkového v rovině nebo na svahu do 1:5</t>
  </si>
  <si>
    <t>132487844</t>
  </si>
  <si>
    <t>https://podminky.urs.cz/item/CS_URS_2023_02/181411131</t>
  </si>
  <si>
    <t>16</t>
  </si>
  <si>
    <t>M</t>
  </si>
  <si>
    <t>00572410</t>
  </si>
  <si>
    <t>osivo směs travní parková</t>
  </si>
  <si>
    <t>kg</t>
  </si>
  <si>
    <t>167822991</t>
  </si>
  <si>
    <t>300*0,02 'Přepočtené koeficientem množství</t>
  </si>
  <si>
    <t>17</t>
  </si>
  <si>
    <t>181951114</t>
  </si>
  <si>
    <t>Úprava pláně vyrovnáním výškových rozdílů strojně v hornině třídy těžitelnosti II, skupiny 4 a 5 se zhutněním</t>
  </si>
  <si>
    <t>1780247362</t>
  </si>
  <si>
    <t>https://podminky.urs.cz/item/CS_URS_2023_02/181951114</t>
  </si>
  <si>
    <t>1740+633+58 "komunikace</t>
  </si>
  <si>
    <t>524 "chodník</t>
  </si>
  <si>
    <t>488+58+196 "parkování</t>
  </si>
  <si>
    <t>2150 "asfaltová cesta</t>
  </si>
  <si>
    <t>Zakládání</t>
  </si>
  <si>
    <t>18</t>
  </si>
  <si>
    <t>212752401</t>
  </si>
  <si>
    <t>Trativody z drenážních trubek pro liniové stavby a komunikace se zřízením štěrkového lože pod trubky a s jejich obsypem v otevřeném výkopu trubka korugovaná sendvičová PE-HD SN 8 celoperforovaná 360° DN 100</t>
  </si>
  <si>
    <t>m</t>
  </si>
  <si>
    <t>-1256908944</t>
  </si>
  <si>
    <t>https://podminky.urs.cz/item/CS_URS_2023_02/212752401</t>
  </si>
  <si>
    <t>242,7+109,9</t>
  </si>
  <si>
    <t>Vodorovné konstrukce</t>
  </si>
  <si>
    <t>19</t>
  </si>
  <si>
    <t>452112111</t>
  </si>
  <si>
    <t>Osazení betonových dílců prstenců nebo rámů pod poklopy a mříže, výšky do 100 mm</t>
  </si>
  <si>
    <t>kus</t>
  </si>
  <si>
    <t>-1567532024</t>
  </si>
  <si>
    <t>https://podminky.urs.cz/item/CS_URS_2023_02/452112111</t>
  </si>
  <si>
    <t>20</t>
  </si>
  <si>
    <t>R001</t>
  </si>
  <si>
    <t>Vyrovnávací prstenec TBW-Q.1 45/6 VP</t>
  </si>
  <si>
    <t>1651403619</t>
  </si>
  <si>
    <t>452311131</t>
  </si>
  <si>
    <t>Podkladní a zajišťovací konstrukce z betonu prostého v otevřeném výkopu bez zvýšených nároků na prostředí desky pod potrubí, stoky a drobné objekty z betonu tř. C 12/15</t>
  </si>
  <si>
    <t>177893978</t>
  </si>
  <si>
    <t>https://podminky.urs.cz/item/CS_URS_2023_02/452311131</t>
  </si>
  <si>
    <t>1,05*1,05*0,1*10</t>
  </si>
  <si>
    <t>22</t>
  </si>
  <si>
    <t>452351101</t>
  </si>
  <si>
    <t>Bednění podkladních a zajišťovacích konstrukcí v otevřeném výkopu desek nebo sedlových loží pod potrubí, stoky a drobné objekty</t>
  </si>
  <si>
    <t>1093805030</t>
  </si>
  <si>
    <t>https://podminky.urs.cz/item/CS_URS_2023_02/452351101</t>
  </si>
  <si>
    <t>1,05*4*0,1*10</t>
  </si>
  <si>
    <t>Komunikace pozemní</t>
  </si>
  <si>
    <t>23</t>
  </si>
  <si>
    <t>564851111</t>
  </si>
  <si>
    <t>Podklad ze štěrkodrti ŠD s rozprostřením a zhutněním plochy přes 100 m2, po zhutnění tl. 150 mm</t>
  </si>
  <si>
    <t>-2064793525</t>
  </si>
  <si>
    <t>https://podminky.urs.cz/item/CS_URS_2023_02/564851111</t>
  </si>
  <si>
    <t>"kom."1740+633+58</t>
  </si>
  <si>
    <t>"chodník"524*3</t>
  </si>
  <si>
    <t>"kolmá park.stání"(488+58)*3+196</t>
  </si>
  <si>
    <t>24</t>
  </si>
  <si>
    <t>564861113</t>
  </si>
  <si>
    <t>Podklad ze štěrkodrti ŠD s rozprostřením a zhutněním plochy přes 100 m2, po zhutnění tl. 220 mm</t>
  </si>
  <si>
    <t>2072979131</t>
  </si>
  <si>
    <t>https://podminky.urs.cz/item/CS_URS_2023_02/564861113</t>
  </si>
  <si>
    <t>"kolmá park.stání"196</t>
  </si>
  <si>
    <t>25</t>
  </si>
  <si>
    <t>565135121</t>
  </si>
  <si>
    <t>Asfaltový beton vrstva podkladní ACP 16 (obalované kamenivo střednězrnné - OKS) s rozprostřením a zhutněním v pruhu šířky přes 3 m, po zhutnění tl. 50 mm</t>
  </si>
  <si>
    <t>-222026523</t>
  </si>
  <si>
    <t>https://podminky.urs.cz/item/CS_URS_2023_02/565135121</t>
  </si>
  <si>
    <t>26</t>
  </si>
  <si>
    <t>567122112</t>
  </si>
  <si>
    <t>Podklad ze směsi stmelené cementem SC bez dilatačních spár, s rozprostřením a zhutněním SC C 8/10 (KSC I), po zhutnění tl. 130 mm</t>
  </si>
  <si>
    <t>-388840127</t>
  </si>
  <si>
    <t>https://podminky.urs.cz/item/CS_URS_2023_02/567122112</t>
  </si>
  <si>
    <t>27</t>
  </si>
  <si>
    <t>573111113</t>
  </si>
  <si>
    <t>Postřik infiltrační PI z asfaltu silničního s posypem kamenivem, v množství 1,50 kg/m2</t>
  </si>
  <si>
    <t>-37678458</t>
  </si>
  <si>
    <t>https://podminky.urs.cz/item/CS_URS_2023_02/573111113</t>
  </si>
  <si>
    <t>28</t>
  </si>
  <si>
    <t>573211107</t>
  </si>
  <si>
    <t>Postřik spojovací PS bez posypu kamenivem z asfaltu silničního, v množství 0,30 kg/m2</t>
  </si>
  <si>
    <t>-821818080</t>
  </si>
  <si>
    <t>https://podminky.urs.cz/item/CS_URS_2023_02/573211107</t>
  </si>
  <si>
    <t>29</t>
  </si>
  <si>
    <t>573211111</t>
  </si>
  <si>
    <t>Postřik spojovací PS bez posypu kamenivem z asfaltu silničního, v množství 0,60 kg/m2</t>
  </si>
  <si>
    <t>341080874</t>
  </si>
  <si>
    <t>https://podminky.urs.cz/item/CS_URS_2023_02/573211111</t>
  </si>
  <si>
    <t>"fréz."1146</t>
  </si>
  <si>
    <t>30</t>
  </si>
  <si>
    <t>577134121</t>
  </si>
  <si>
    <t>Asfaltový beton vrstva obrusná ACO 11 (ABS) s rozprostřením a se zhutněním z nemodifikovaného asfaltu v pruhu šířky přes 3 m tř. I, po zhutnění tl. 40 mm</t>
  </si>
  <si>
    <t>2127220518</t>
  </si>
  <si>
    <t>https://podminky.urs.cz/item/CS_URS_2023_02/577134121</t>
  </si>
  <si>
    <t>31</t>
  </si>
  <si>
    <t>577144121</t>
  </si>
  <si>
    <t>Asfaltový beton vrstva obrusná ACO 11 (ABS) s rozprostřením a se zhutněním z nemodifikovaného asfaltu v pruhu šířky přes 3 m tř. I, po zhutnění tl. 50 mm</t>
  </si>
  <si>
    <t>1082377179</t>
  </si>
  <si>
    <t>https://podminky.urs.cz/item/CS_URS_2023_02/577144121</t>
  </si>
  <si>
    <t>Poznámka k položce:_x000d_
frézování</t>
  </si>
  <si>
    <t>32</t>
  </si>
  <si>
    <t>577155122</t>
  </si>
  <si>
    <t>Asfaltový beton vrstva ložní ACL 16 (ABH) s rozprostřením a zhutněním z nemodifikovaného asfaltu v pruhu šířky přes 3 m, po zhutnění tl. 60 mm</t>
  </si>
  <si>
    <t>-263051550</t>
  </si>
  <si>
    <t>https://podminky.urs.cz/item/CS_URS_2023_02/577155122</t>
  </si>
  <si>
    <t>33</t>
  </si>
  <si>
    <t>596212213</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</si>
  <si>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přes 300 m2</t>
  </si>
  <si>
    <t>345864900</t>
  </si>
  <si>
    <t>https://podminky.urs.cz/item/CS_URS_2023_02/596212213</t>
  </si>
  <si>
    <t>524</t>
  </si>
  <si>
    <t>34</t>
  </si>
  <si>
    <t>59245030</t>
  </si>
  <si>
    <t>dlažba tvar čtverec betonová 200x200x80mm přírodní</t>
  </si>
  <si>
    <t>78541253</t>
  </si>
  <si>
    <t>(524-(234*0,4+234*0,4))*1,01</t>
  </si>
  <si>
    <t>35</t>
  </si>
  <si>
    <t>PFB.2011321</t>
  </si>
  <si>
    <t>Dlažební kameny - reliéfní GRA 20/10/8 II nat reliéf</t>
  </si>
  <si>
    <t>1347168200</t>
  </si>
  <si>
    <t>Poznámka k položce:_x000d_
barva černá</t>
  </si>
  <si>
    <t>234*0,4*1,01</t>
  </si>
  <si>
    <t>36</t>
  </si>
  <si>
    <t>596212214</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</si>
  <si>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Příplatek k cenám za dlažbu z prvků dvou barev</t>
  </si>
  <si>
    <t>1280145762</t>
  </si>
  <si>
    <t>https://podminky.urs.cz/item/CS_URS_2023_02/596212214</t>
  </si>
  <si>
    <t>37</t>
  </si>
  <si>
    <t>PFB.201131R</t>
  </si>
  <si>
    <t>Dlažební kameny betonové - vodící linie GRA 20/20/8 II nat vodící linie</t>
  </si>
  <si>
    <t>-1951344421</t>
  </si>
  <si>
    <t>93,6*1,01</t>
  </si>
  <si>
    <t>38</t>
  </si>
  <si>
    <t>596412213</t>
  </si>
  <si>
    <t>Kladení dlažby z betonových vegetačních dlaždic pozemních komunikací s ložem z kameniva těženého nebo drceného tl. do 50 mm, s vyplněním spár a vegetačních otvorů, s hutněním vibrováním tl. 80 mm, pro plochy přes 300 m2</t>
  </si>
  <si>
    <t>-1561675369</t>
  </si>
  <si>
    <t>https://podminky.urs.cz/item/CS_URS_2023_01/596412213</t>
  </si>
  <si>
    <t>"kolmá park.stání+ZTP" 488+58</t>
  </si>
  <si>
    <t>39</t>
  </si>
  <si>
    <t>59245035</t>
  </si>
  <si>
    <t>dlažba plošná betonová vegetační 200x200x80mm přírodní</t>
  </si>
  <si>
    <t>-1899981194</t>
  </si>
  <si>
    <t>Poznámka k položce:_x000d_
barva šedá</t>
  </si>
  <si>
    <t>Trubní vedení</t>
  </si>
  <si>
    <t>40</t>
  </si>
  <si>
    <t>895941302</t>
  </si>
  <si>
    <t>Osazení vpusti uliční z betonových dílců DN 450 dno s kalištěm</t>
  </si>
  <si>
    <t>701855845</t>
  </si>
  <si>
    <t>https://podminky.urs.cz/item/CS_URS_2023_02/895941302</t>
  </si>
  <si>
    <t>41</t>
  </si>
  <si>
    <t>PFB.1111010</t>
  </si>
  <si>
    <t xml:space="preserve">Dílce dešťové vpustě  TBV-Q 45/24 KN</t>
  </si>
  <si>
    <t>-1971120918</t>
  </si>
  <si>
    <t>42</t>
  </si>
  <si>
    <t>895941313</t>
  </si>
  <si>
    <t>Osazení vpusti uliční z betonových dílců DN 450 skruž horní 295 mm</t>
  </si>
  <si>
    <t>-1210538023</t>
  </si>
  <si>
    <t>https://podminky.urs.cz/item/CS_URS_2023_02/895941313</t>
  </si>
  <si>
    <t>43</t>
  </si>
  <si>
    <t>PFB.1111002</t>
  </si>
  <si>
    <t xml:space="preserve">Dílce dešťové vpustě  TBV-Q 45/30 SH</t>
  </si>
  <si>
    <t>-1708844080</t>
  </si>
  <si>
    <t>44</t>
  </si>
  <si>
    <t>895941322</t>
  </si>
  <si>
    <t>Osazení vpusti uliční z betonových dílců DN 450 skruž středová 295 mm</t>
  </si>
  <si>
    <t>-1233747798</t>
  </si>
  <si>
    <t>https://podminky.urs.cz/item/CS_URS_2023_02/895941322</t>
  </si>
  <si>
    <t>45</t>
  </si>
  <si>
    <t>PFB.1111004</t>
  </si>
  <si>
    <t xml:space="preserve">Dílce dešťové vpustě  TBV-Q 45/30 SS</t>
  </si>
  <si>
    <t>-599668949</t>
  </si>
  <si>
    <t>46</t>
  </si>
  <si>
    <t>895941332</t>
  </si>
  <si>
    <t>Osazení vpusti uliční z betonových dílců DN 450 skruž průběžná se zápachovou uzávěrkou</t>
  </si>
  <si>
    <t>-1219967205</t>
  </si>
  <si>
    <t>https://podminky.urs.cz/item/CS_URS_2023_02/895941332</t>
  </si>
  <si>
    <t>47</t>
  </si>
  <si>
    <t>PFB.1111108</t>
  </si>
  <si>
    <t xml:space="preserve">Dílce dešťové vpustě  TBV-Q 45/65 SZ 15 PVC</t>
  </si>
  <si>
    <t>-1467019940</t>
  </si>
  <si>
    <t>48</t>
  </si>
  <si>
    <t>899204112</t>
  </si>
  <si>
    <t>Osazení mříží litinových včetně rámů a košů na bahno pro třídu zatížení D400, E600</t>
  </si>
  <si>
    <t>-737603339</t>
  </si>
  <si>
    <t>https://podminky.urs.cz/item/CS_URS_2023_02/899204112</t>
  </si>
  <si>
    <t>49</t>
  </si>
  <si>
    <t>PFB.0004008OZ</t>
  </si>
  <si>
    <t>Mříž vtoková (OZ) Kompletní mříž ŘSD D400 s pantem</t>
  </si>
  <si>
    <t>1752442125</t>
  </si>
  <si>
    <t>50</t>
  </si>
  <si>
    <t>899623141</t>
  </si>
  <si>
    <t>Obetonování potrubí nebo zdiva stok betonem prostým v otevřeném výkopu, betonem tř. C 12/15</t>
  </si>
  <si>
    <t>-1228017686</t>
  </si>
  <si>
    <t>https://podminky.urs.cz/item/CS_URS_2023_02/899623141</t>
  </si>
  <si>
    <t>(1,05*1,05*1,755-(3,14*0,275*0,275*1,655+0,3*0,6*0,3+1,05*0,65*0,25))*10</t>
  </si>
  <si>
    <t>51</t>
  </si>
  <si>
    <t>899643111</t>
  </si>
  <si>
    <t>Bednění pro obetonování potrubí v otevřeném výkopu</t>
  </si>
  <si>
    <t>-640786151</t>
  </si>
  <si>
    <t>https://podminky.urs.cz/item/CS_URS_2023_02/899643111</t>
  </si>
  <si>
    <t>1,05*4*1,755*10</t>
  </si>
  <si>
    <t>Ostatní konstrukce a práce, bourání</t>
  </si>
  <si>
    <t>52</t>
  </si>
  <si>
    <t>914111111</t>
  </si>
  <si>
    <t>Montáž svislé dopravní značky základní velikosti do 1 m2 objímkami na sloupky nebo konzoly</t>
  </si>
  <si>
    <t>-272670958</t>
  </si>
  <si>
    <t>https://podminky.urs.cz/item/CS_URS_2023_02/914111111</t>
  </si>
  <si>
    <t>53</t>
  </si>
  <si>
    <t>914511111</t>
  </si>
  <si>
    <t>Montáž sloupku dopravních značek délky do 3,5 m do betonového základu</t>
  </si>
  <si>
    <t>-245104756</t>
  </si>
  <si>
    <t>https://podminky.urs.cz/item/CS_URS_2023_02/914511111</t>
  </si>
  <si>
    <t>54</t>
  </si>
  <si>
    <t>40445625</t>
  </si>
  <si>
    <t>informativní značky provozní IP8, IP9, IP11-IP13 500x700mm</t>
  </si>
  <si>
    <t>823530865</t>
  </si>
  <si>
    <t>55</t>
  </si>
  <si>
    <t>40445612</t>
  </si>
  <si>
    <t>značky upravující přednost P2, P3, P8 750mm</t>
  </si>
  <si>
    <t>-998900105</t>
  </si>
  <si>
    <t>56</t>
  </si>
  <si>
    <t>40445615</t>
  </si>
  <si>
    <t>značky upravující přednost P6 700mm</t>
  </si>
  <si>
    <t>277999230</t>
  </si>
  <si>
    <t>57</t>
  </si>
  <si>
    <t>40445620</t>
  </si>
  <si>
    <t>zákazové, příkazové dopravní značky B1-B34, C1-15 700mm</t>
  </si>
  <si>
    <t>-1964700398</t>
  </si>
  <si>
    <t>58</t>
  </si>
  <si>
    <t>40445241</t>
  </si>
  <si>
    <t>patka pro sloupek Al D 70mm</t>
  </si>
  <si>
    <t>-1610367495</t>
  </si>
  <si>
    <t>59</t>
  </si>
  <si>
    <t>40445230</t>
  </si>
  <si>
    <t>sloupek pro dopravní značku Zn D 70mm v 3,5m</t>
  </si>
  <si>
    <t>1422066524</t>
  </si>
  <si>
    <t>60</t>
  </si>
  <si>
    <t>40445254</t>
  </si>
  <si>
    <t>víčko plastové na sloupek D 70mm</t>
  </si>
  <si>
    <t>1155867781</t>
  </si>
  <si>
    <t>61</t>
  </si>
  <si>
    <t>40445257</t>
  </si>
  <si>
    <t>svorka upínací na sloupek D 70mm</t>
  </si>
  <si>
    <t>428025696</t>
  </si>
  <si>
    <t>62</t>
  </si>
  <si>
    <t>915111111</t>
  </si>
  <si>
    <t>Vodorovné dopravní značení stříkané barvou dělící čára šířky 125 mm souvislá bílá základní</t>
  </si>
  <si>
    <t>818711534</t>
  </si>
  <si>
    <t>https://podminky.urs.cz/item/CS_URS_2023_02/915111111</t>
  </si>
  <si>
    <t>63</t>
  </si>
  <si>
    <t>915131111</t>
  </si>
  <si>
    <t>Vodorovné dopravní značení stříkané barvou přechody pro chodce, šipky, symboly bílé základní</t>
  </si>
  <si>
    <t>1806306330</t>
  </si>
  <si>
    <t>https://podminky.urs.cz/item/CS_URS_2023_02/915131111</t>
  </si>
  <si>
    <t>64</t>
  </si>
  <si>
    <t>915611111</t>
  </si>
  <si>
    <t>Předznačení pro vodorovné značení stříkané barvou nebo prováděné z nátěrových hmot liniové dělicí čáry, vodicí proužky</t>
  </si>
  <si>
    <t>208611892</t>
  </si>
  <si>
    <t>https://podminky.urs.cz/item/CS_URS_2023_02/915611111</t>
  </si>
  <si>
    <t>65</t>
  </si>
  <si>
    <t>915621111</t>
  </si>
  <si>
    <t>Předznačení pro vodorovné značení stříkané barvou nebo prováděné z nátěrových hmot plošné šipky, symboly, nápisy</t>
  </si>
  <si>
    <t>201378639</t>
  </si>
  <si>
    <t>https://podminky.urs.cz/item/CS_URS_2023_02/915621111</t>
  </si>
  <si>
    <t>66</t>
  </si>
  <si>
    <t>916131213</t>
  </si>
  <si>
    <t>Osazení silničního obrubníku betonového se zřízením lože, s vyplněním a zatřením spár cementovou maltou stojatého s boční opěrou z betonu prostého, do lože z betonu prostého</t>
  </si>
  <si>
    <t>1564090769</t>
  </si>
  <si>
    <t>https://podminky.urs.cz/item/CS_URS_2023_02/916131213</t>
  </si>
  <si>
    <t>67</t>
  </si>
  <si>
    <t>59217031</t>
  </si>
  <si>
    <t>obrubník betonový silniční 1000x150x250mm</t>
  </si>
  <si>
    <t>-1209271537</t>
  </si>
  <si>
    <t>855*1,02 'Přepočtené koeficientem množství</t>
  </si>
  <si>
    <t>68</t>
  </si>
  <si>
    <t>916231213</t>
  </si>
  <si>
    <t>Osazení chodníkového obrubníku betonového se zřízením lože, s vyplněním a zatřením spár cementovou maltou stojatého s boční opěrou z betonu prostého, do lože z betonu prostého</t>
  </si>
  <si>
    <t>1277009523</t>
  </si>
  <si>
    <t>https://podminky.urs.cz/item/CS_URS_2023_02/916231213</t>
  </si>
  <si>
    <t>69</t>
  </si>
  <si>
    <t>59217017</t>
  </si>
  <si>
    <t>obrubník betonový chodníkový 1000x100x250mm</t>
  </si>
  <si>
    <t>-767846847</t>
  </si>
  <si>
    <t>247*1,02 'Přepočtené koeficientem množství</t>
  </si>
  <si>
    <t>70</t>
  </si>
  <si>
    <t>919112111</t>
  </si>
  <si>
    <t>Řezání dilatačních spár v živičném krytu příčných nebo podélných, šířky 4 mm, hloubky do 60 mm</t>
  </si>
  <si>
    <t>-692202593</t>
  </si>
  <si>
    <t>https://podminky.urs.cz/item/CS_URS_2023_02/919112111</t>
  </si>
  <si>
    <t>71</t>
  </si>
  <si>
    <t>919112222</t>
  </si>
  <si>
    <t>Řezání dilatačních spár v živičném krytu vytvoření komůrky pro těsnící zálivku šířky 15 mm, hloubky 25 mm</t>
  </si>
  <si>
    <t>-1634964730</t>
  </si>
  <si>
    <t>https://podminky.urs.cz/item/CS_URS_2023_02/919112222</t>
  </si>
  <si>
    <t>72</t>
  </si>
  <si>
    <t>919122121</t>
  </si>
  <si>
    <t>Utěsnění dilatačních spár zálivkou za tepla v cementobetonovém nebo živičném krytu včetně adhezního nátěru s těsnicím profilem pod zálivkou, pro komůrky šířky 15 mm, hloubky 25 mm</t>
  </si>
  <si>
    <t>-900516503</t>
  </si>
  <si>
    <t>https://podminky.urs.cz/item/CS_URS_2023_02/919122121</t>
  </si>
  <si>
    <t>73</t>
  </si>
  <si>
    <t>919735112</t>
  </si>
  <si>
    <t>Řezání stávajícího živičného krytu nebo podkladu hloubky přes 50 do 100 mm</t>
  </si>
  <si>
    <t>-1637008647</t>
  </si>
  <si>
    <t>https://podminky.urs.cz/item/CS_URS_2023_02/919735112</t>
  </si>
  <si>
    <t>74</t>
  </si>
  <si>
    <t>919735114</t>
  </si>
  <si>
    <t>Řezání stávajícího živičného krytu nebo podkladu hloubky přes 150 do 200 mm</t>
  </si>
  <si>
    <t>44240605</t>
  </si>
  <si>
    <t>https://podminky.urs.cz/item/CS_URS_2023_02/919735114</t>
  </si>
  <si>
    <t>75</t>
  </si>
  <si>
    <t>938908411</t>
  </si>
  <si>
    <t>Čištění vozovek splachováním vodou povrchu podkladu nebo krytu živičného, betonového nebo dlážděného</t>
  </si>
  <si>
    <t>-283787821</t>
  </si>
  <si>
    <t>https://podminky.urs.cz/item/CS_URS_2023_02/938908411</t>
  </si>
  <si>
    <t>76</t>
  </si>
  <si>
    <t>938909311</t>
  </si>
  <si>
    <t>Čištění vozovek metením bláta, prachu nebo hlinitého nánosu s odklizením na hromady na vzdálenost do 20 m nebo naložením na dopravní prostředek strojně povrchu podkladu nebo krytu betonového nebo živičného</t>
  </si>
  <si>
    <t>286240965</t>
  </si>
  <si>
    <t>https://podminky.urs.cz/item/CS_URS_2023_02/938909311</t>
  </si>
  <si>
    <t>997</t>
  </si>
  <si>
    <t>Přesun sutě</t>
  </si>
  <si>
    <t>77</t>
  </si>
  <si>
    <t>997221551</t>
  </si>
  <si>
    <t>Vodorovná doprava suti bez naložení, ale se složením a s hrubým urovnáním ze sypkých materiálů, na vzdálenost do 1 km</t>
  </si>
  <si>
    <t>-1290262265</t>
  </si>
  <si>
    <t>https://podminky.urs.cz/item/CS_URS_2023_02/997221551</t>
  </si>
  <si>
    <t>78</t>
  </si>
  <si>
    <t>997221559</t>
  </si>
  <si>
    <t>Vodorovná doprava suti bez naložení, ale se složením a s hrubým urovnáním Příplatek k ceně za každý další i započatý 1 km přes 1 km</t>
  </si>
  <si>
    <t>353238547</t>
  </si>
  <si>
    <t>https://podminky.urs.cz/item/CS_URS_2023_02/997221559</t>
  </si>
  <si>
    <t>1560,17*14 'Přepočtené koeficientem množství</t>
  </si>
  <si>
    <t>79</t>
  </si>
  <si>
    <t>997221873</t>
  </si>
  <si>
    <t>20758957</t>
  </si>
  <si>
    <t>https://podminky.urs.cz/item/CS_URS_2023_02/997221873</t>
  </si>
  <si>
    <t>946+5,46+3,92</t>
  </si>
  <si>
    <t>80</t>
  </si>
  <si>
    <t>997221875</t>
  </si>
  <si>
    <t>Poplatek za uložení stavebního odpadu na recyklační skládce (skládkovné) asfaltového bez obsahu dehtu zatříděného do Katalogu odpadů pod kódem 17 03 02</t>
  </si>
  <si>
    <t>-947587425</t>
  </si>
  <si>
    <t>https://podminky.urs.cz/item/CS_URS_2023_02/997221875</t>
  </si>
  <si>
    <t>473+131,79</t>
  </si>
  <si>
    <t>998</t>
  </si>
  <si>
    <t>Přesun hmot</t>
  </si>
  <si>
    <t>81</t>
  </si>
  <si>
    <t>998225111</t>
  </si>
  <si>
    <t>Přesun hmot pro komunikace s krytem z kameniva, monolitickým betonovým nebo živičným dopravní vzdálenost do 200 m jakékoliv délky objektu</t>
  </si>
  <si>
    <t>1909085244</t>
  </si>
  <si>
    <t>https://podminky.urs.cz/item/CS_URS_2023_02/998225111</t>
  </si>
  <si>
    <t>82</t>
  </si>
  <si>
    <t>998225191</t>
  </si>
  <si>
    <t>Přesun hmot pro komunikace s krytem z kameniva, monolitickým betonovým nebo živičným Příplatek k ceně za zvětšený přesun přes vymezenou největší dopravní vzdálenost do 1000 m</t>
  </si>
  <si>
    <t>-1257649825</t>
  </si>
  <si>
    <t>https://podminky.urs.cz/item/CS_URS_2023_02/998225191</t>
  </si>
  <si>
    <t>SO 304 - Dešťová kanalizace</t>
  </si>
  <si>
    <t xml:space="preserve">    3 - Svislé a kompletní konstrukce</t>
  </si>
  <si>
    <t xml:space="preserve">    6 - Úpravy povrchů, podlahy a osazování výplní</t>
  </si>
  <si>
    <t>113107163</t>
  </si>
  <si>
    <t>Odstranění podkladů nebo krytů strojně plochy jednotlivě přes 50 m2 do 200 m2 s přemístěním hmot na skládku na vzdálenost do 20 m nebo s naložením na dopravní prostředek z kameniva hrubého drceného, o tl. vrstvy přes 200 do 300 mm</t>
  </si>
  <si>
    <t>1901319262</t>
  </si>
  <si>
    <t>https://podminky.urs.cz/item/CS_URS_2023_02/113107163</t>
  </si>
  <si>
    <t>(2,3+85,2+30,7)*1,1</t>
  </si>
  <si>
    <t>(29,9+22)*1</t>
  </si>
  <si>
    <t>113107182</t>
  </si>
  <si>
    <t>Odstranění podkladů nebo krytů strojně plochy jednotlivě přes 50 m2 do 200 m2 s přemístěním hmot na skládku na vzdálenost do 20 m nebo s naložením na dopravní prostředek živičných, o tl. vrstvy přes 50 do 100 mm</t>
  </si>
  <si>
    <t>1674923641</t>
  </si>
  <si>
    <t>https://podminky.urs.cz/item/CS_URS_2023_02/113107182</t>
  </si>
  <si>
    <t>115101201</t>
  </si>
  <si>
    <t>Čerpání vody na dopravní výšku do 10 m s uvažovaným průměrným přítokem do 500 l/min</t>
  </si>
  <si>
    <t>hod</t>
  </si>
  <si>
    <t>-1597493371</t>
  </si>
  <si>
    <t>https://podminky.urs.cz/item/CS_URS_2023_02/115101201</t>
  </si>
  <si>
    <t>20*8</t>
  </si>
  <si>
    <t>115101301</t>
  </si>
  <si>
    <t>Pohotovost záložní čerpací soupravy pro dopravní výšku do 10 m s uvažovaným průměrným přítokem do 500 l/min</t>
  </si>
  <si>
    <t>den</t>
  </si>
  <si>
    <t>-679646574</t>
  </si>
  <si>
    <t>https://podminky.urs.cz/item/CS_URS_2023_02/115101301</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</si>
  <si>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</si>
  <si>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</si>
  <si>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1273854502</t>
  </si>
  <si>
    <t>https://podminky.urs.cz/item/CS_URS_2023_02/119001401</t>
  </si>
  <si>
    <t>"plyn"5*1,1</t>
  </si>
  <si>
    <t>"voda"8*1,1</t>
  </si>
  <si>
    <t>119001411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</si>
  <si>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do 200 mm</t>
  </si>
  <si>
    <t>59200463</t>
  </si>
  <si>
    <t>https://podminky.urs.cz/item/CS_URS_2023_02/119001411</t>
  </si>
  <si>
    <t>3*1,1</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</si>
  <si>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</si>
  <si>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</si>
  <si>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-377930671</t>
  </si>
  <si>
    <t>https://podminky.urs.cz/item/CS_URS_2023_02/119001412</t>
  </si>
  <si>
    <t>4*1,1</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</si>
  <si>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</si>
  <si>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</si>
  <si>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-501939781</t>
  </si>
  <si>
    <t>https://podminky.urs.cz/item/CS_URS_2023_02/119001421</t>
  </si>
  <si>
    <t>"tel."2*1,1</t>
  </si>
  <si>
    <t>"NN"1*1,1</t>
  </si>
  <si>
    <t>1234088807</t>
  </si>
  <si>
    <t>10,8*4,8*0,2</t>
  </si>
  <si>
    <t>10,3*1,1*0,2</t>
  </si>
  <si>
    <t>12*7,2*0,2</t>
  </si>
  <si>
    <t>11,3*1,1*0,2</t>
  </si>
  <si>
    <t>131251106</t>
  </si>
  <si>
    <t>Hloubení nezapažených jam a zářezů strojně s urovnáním dna do předepsaného profilu a spádu v hornině třídy těžitelnosti I skupiny 3 přes 1 000 do 5 000 m3</t>
  </si>
  <si>
    <t>-1131127574</t>
  </si>
  <si>
    <t>https://podminky.urs.cz/item/CS_URS_2023_02/131251106</t>
  </si>
  <si>
    <t>"vsakovací objekt 3"</t>
  </si>
  <si>
    <t>(6*12+6,62*12,62)/2*1,54-6,62*12,62*0,2</t>
  </si>
  <si>
    <t>"vsakovací objekt 1"</t>
  </si>
  <si>
    <t>(8,4*13,2+9,98*14,78)/2*3,95-13,2*14,78*0,2</t>
  </si>
  <si>
    <t>"VO 2" (4,8*27,6+5,98*28,78)/2*2,96</t>
  </si>
  <si>
    <t>Mezisoučet</t>
  </si>
  <si>
    <t>1025,13*0,1</t>
  </si>
  <si>
    <t>131351106</t>
  </si>
  <si>
    <t>Hloubení nezapažených jam a zářezů strojně s urovnáním dna do předepsaného profilu a spádu v hornině třídy těžitelnosti II skupiny 4 přes 1 000 do 5 000 m3</t>
  </si>
  <si>
    <t>-1541564265</t>
  </si>
  <si>
    <t>https://podminky.urs.cz/item/CS_URS_2023_02/131351106</t>
  </si>
  <si>
    <t>1025,13*0,6</t>
  </si>
  <si>
    <t>131451106</t>
  </si>
  <si>
    <t>Hloubení nezapažených jam a zářezů strojně s urovnáním dna do předepsaného profilu a spádu v hornině třídy těžitelnosti II skupiny 5 přes 1 000 do 5 000 m3</t>
  </si>
  <si>
    <t>-1721263216</t>
  </si>
  <si>
    <t>https://podminky.urs.cz/item/CS_URS_2023_02/131451106</t>
  </si>
  <si>
    <t>1025,13*0,25</t>
  </si>
  <si>
    <t>132254206</t>
  </si>
  <si>
    <t>Hloubení zapažených rýh šířky přes 800 do 2 000 mm strojně s urovnáním dna do předepsaného profilu a spádu v hornině třídy těžitelnosti I skupiny 3 přes 1 000 do 5 000 m3</t>
  </si>
  <si>
    <t>621692571</t>
  </si>
  <si>
    <t>https://podminky.urs.cz/item/CS_URS_2023_02/132254206</t>
  </si>
  <si>
    <t>"asf."2,3*1,1*2,42-2,3*1,1*0,4</t>
  </si>
  <si>
    <t>"zatr."5,22*1,1*2,28-5,22*1,1*0,2</t>
  </si>
  <si>
    <t>4,32*1,1*1,27-4,32*1,1*0,2</t>
  </si>
  <si>
    <t>"rozš.výkopu ŠD1, ŠD2"(1,5*1,5-1,1*1,1)*(2,67+0,96)</t>
  </si>
  <si>
    <t>1,5*1,5*0,3*2</t>
  </si>
  <si>
    <t>"asf."85,2*1,1*1,85-85,2*1,1*0,4</t>
  </si>
  <si>
    <t>"ŠD3,4,5,6,7"1,04*(1,98+1,69+1,67+1,93+2,55)</t>
  </si>
  <si>
    <t>0,675*5</t>
  </si>
  <si>
    <t>"asf."30,7*1,1*3,01-30,7*1,1*0,4</t>
  </si>
  <si>
    <t>"ŠD8,9"1,04*(3,07+3,34)</t>
  </si>
  <si>
    <t>0,675*2</t>
  </si>
  <si>
    <t>"zatr."3,6*1,1*3,17-3,6*1,1*0,2</t>
  </si>
  <si>
    <t>"ŠD10"1,04*3,85</t>
  </si>
  <si>
    <t>0,675*1</t>
  </si>
  <si>
    <t>"zatr."5,7*1,1*3,49-5,7*1,1*0,2</t>
  </si>
  <si>
    <t>"ŠD 11"1,04*4,35</t>
  </si>
  <si>
    <t>"pláň"215,2*1,1*1,95</t>
  </si>
  <si>
    <t>"ŠD 12,13,14"1,04*(2,14+2,24+2,6)</t>
  </si>
  <si>
    <t>0,675*3</t>
  </si>
  <si>
    <t>"ŠD15,16,17,18,19"1,04*(2,58+2,67+2,86+2,83+3,25)</t>
  </si>
  <si>
    <t>"pláň"22,2*1,1*2,71</t>
  </si>
  <si>
    <t>"ŠD 20,21,22"1,04*(3,34+3,42+3,91+4,31)</t>
  </si>
  <si>
    <t>0,675*4</t>
  </si>
  <si>
    <t>"pláň"81,2*1,1*1,85</t>
  </si>
  <si>
    <t>"ŠD 24,25,26"1,04*(2,62+2,81+1,91)</t>
  </si>
  <si>
    <t>"přípojky, asf."</t>
  </si>
  <si>
    <t>29,9*1*2-29,9*1*0,4</t>
  </si>
  <si>
    <t>22*1*2-22*1*0,4</t>
  </si>
  <si>
    <t>1146,59*0,1</t>
  </si>
  <si>
    <t>132354206</t>
  </si>
  <si>
    <t>Hloubení zapažených rýh šířky přes 800 do 2 000 mm strojně s urovnáním dna do předepsaného profilu a spádu v hornině třídy těžitelnosti II skupiny 4 přes 1 000 do 5 000 m3</t>
  </si>
  <si>
    <t>663508073</t>
  </si>
  <si>
    <t>https://podminky.urs.cz/item/CS_URS_2023_02/132354206</t>
  </si>
  <si>
    <t>1146,59*0,6</t>
  </si>
  <si>
    <t>132454206</t>
  </si>
  <si>
    <t>Hloubení zapažených rýh šířky přes 800 do 2 000 mm strojně s urovnáním dna do předepsaného profilu a spádu v hornině třídy těžitelnosti II skupiny 5 přes 1 000 do 5 000 m3</t>
  </si>
  <si>
    <t>1114891048</t>
  </si>
  <si>
    <t>https://podminky.urs.cz/item/CS_URS_2023_02/132454206</t>
  </si>
  <si>
    <t>1146,59*0,25</t>
  </si>
  <si>
    <t>138511101</t>
  </si>
  <si>
    <t>Dolamování zapažených nebo nezapažených hloubených vykopávek jam nebo zářezů, ve vrstvě tl. do 1 000 mm v hornině třídy těžitelnosti III skupiny 6</t>
  </si>
  <si>
    <t>-91834709</t>
  </si>
  <si>
    <t>https://podminky.urs.cz/item/CS_URS_2023_02/138511101</t>
  </si>
  <si>
    <t>1025,13*0,05</t>
  </si>
  <si>
    <t>138511201</t>
  </si>
  <si>
    <t>Dolamování zapažených nebo nezapažených hloubených vykopávek rýh, ve vrstvě tl. do 500 mm v hornině třídy těžitelnosti III skupiny 6</t>
  </si>
  <si>
    <t>1613539581</t>
  </si>
  <si>
    <t>https://podminky.urs.cz/item/CS_URS_2023_02/138511201</t>
  </si>
  <si>
    <t>1146,59*0,05</t>
  </si>
  <si>
    <t>139001101</t>
  </si>
  <si>
    <t>Příplatek k cenám hloubených vykopávek za ztížení vykopávky v blízkosti podzemního vedení nebo výbušnin pro jakoukoliv třídu horniny</t>
  </si>
  <si>
    <t>1856443092</t>
  </si>
  <si>
    <t>https://podminky.urs.cz/item/CS_URS_2023_02/139001101</t>
  </si>
  <si>
    <t>14,3*1,2*1,7+4,4*1,3*1,8+3,3*1,2*1,7+3,3*1,1*1,6</t>
  </si>
  <si>
    <t>151101101</t>
  </si>
  <si>
    <t>Zřízení pažení a rozepření stěn rýh pro podzemní vedení příložné pro jakoukoliv mezerovitost, hloubky do 2 m</t>
  </si>
  <si>
    <t>1149633094</t>
  </si>
  <si>
    <t>https://podminky.urs.cz/item/CS_URS_2023_02/151101101</t>
  </si>
  <si>
    <t>(4,32*1,07+85,2*1,65+215,2*1,75+81,2*1,65+29,9*1,85+22*1,85)*2</t>
  </si>
  <si>
    <t>151101102</t>
  </si>
  <si>
    <t>Zřízení pažení a rozepření stěn rýh pro podzemní vedení příložné pro jakoukoliv mezerovitost, hloubky přes 2 do 4 m</t>
  </si>
  <si>
    <t>772303035</t>
  </si>
  <si>
    <t>https://podminky.urs.cz/item/CS_URS_2023_02/151101102</t>
  </si>
  <si>
    <t>(5,22*2,08+30,7*2,81+3,6*2,97+5,7*3,29+22,2*2,51)*2</t>
  </si>
  <si>
    <t>151101111</t>
  </si>
  <si>
    <t>Odstranění pažení a rozepření stěn rýh pro podzemní vedení s uložením materiálu na vzdálenost do 3 m od kraje výkopu příložné, hloubky do 2 m</t>
  </si>
  <si>
    <t>-1256198091</t>
  </si>
  <si>
    <t>https://podminky.urs.cz/item/CS_URS_2023_02/151101111</t>
  </si>
  <si>
    <t>151101112</t>
  </si>
  <si>
    <t>Odstranění pažení a rozepření stěn rýh pro podzemní vedení s uložením materiálu na vzdálenost do 3 m od kraje výkopu příložné, hloubky přes 2 do 4 m</t>
  </si>
  <si>
    <t>1004970056</t>
  </si>
  <si>
    <t>https://podminky.urs.cz/item/CS_URS_2023_02/151101112</t>
  </si>
  <si>
    <t>162251102</t>
  </si>
  <si>
    <t>Vodorovné přemístění výkopku nebo sypaniny po suchu na obvyklém dopravním prostředku, bez naložení výkopku, avšak se složením bez rozhrnutí z horniny třídy těžitelnosti I skupiny 1 až 3 na vzdálenost přes 20 do 50 m</t>
  </si>
  <si>
    <t>-1007600481</t>
  </si>
  <si>
    <t>https://podminky.urs.cz/item/CS_URS_2023_02/162251102</t>
  </si>
  <si>
    <t>"obsyp"250,16*1,01*1,2</t>
  </si>
  <si>
    <t>974259884</t>
  </si>
  <si>
    <t>https://podminky.urs.cz/item/CS_URS_2023_02/162351123</t>
  </si>
  <si>
    <t>"podsyp"</t>
  </si>
  <si>
    <t>(6,9-0,62-0,62)*0,21</t>
  </si>
  <si>
    <t>(123,2-7*1,24-0,62)*0,21</t>
  </si>
  <si>
    <t>(243-0,62-10*1,24-0,62)*0,21</t>
  </si>
  <si>
    <t>(81,2-0,62-2*1,24-0,62)*0,21</t>
  </si>
  <si>
    <t>"příp."51,9*0,15</t>
  </si>
  <si>
    <t>"vytl.kub.potrubím"</t>
  </si>
  <si>
    <t>"PP 250"(5,66+113,28)*3,14*0,125*0,125</t>
  </si>
  <si>
    <t>"PP 300"(229,36+77,48)*3,14*0,15*0,15</t>
  </si>
  <si>
    <t>"PP 150"51,9*3,14*0,075*0,075</t>
  </si>
  <si>
    <t>"obsyp"</t>
  </si>
  <si>
    <t>306,84*0,54</t>
  </si>
  <si>
    <t>118,94*0,54</t>
  </si>
  <si>
    <t>51,9*0,39</t>
  </si>
  <si>
    <t>"vytl.kub.Š"</t>
  </si>
  <si>
    <t>"v zatr."3,14*0,62*0,62*(2,67+2,6+2,67+3,85+4,35)</t>
  </si>
  <si>
    <t>"v asf."3,14*0,62*0,62*(1,98+1,69+1,67+1,93+2,55+3,07+3,24)</t>
  </si>
  <si>
    <t>"pláň"3,14*0,62*0,62*(2,14+2,24+2,6+2,58+2,67+2,86+2,83+3,25+3,34+3,42+3,91+4,31+2,62+2,81+1,91)</t>
  </si>
  <si>
    <t>"podkl.bet. C 12/15"</t>
  </si>
  <si>
    <t>1,5*1,5*0,1*26</t>
  </si>
  <si>
    <t>"hutněný štěrk pod Š"1,5*1,5*0,2*26</t>
  </si>
  <si>
    <t>"vytl.kub.vsak.objekty"</t>
  </si>
  <si>
    <t>4,8*10,8*0,1</t>
  </si>
  <si>
    <t>4,8*10,8*1,64</t>
  </si>
  <si>
    <t>7,2*12*2,58</t>
  </si>
  <si>
    <t>7,2*12*0,1</t>
  </si>
  <si>
    <t>3,6*26,4*2,58</t>
  </si>
  <si>
    <t>3,6*26,4*0,1</t>
  </si>
  <si>
    <t>"308,2 m3 rozhrnuto v areálu, zbytek odvoz na skládku"</t>
  </si>
  <si>
    <t>308,2</t>
  </si>
  <si>
    <t>107870177</t>
  </si>
  <si>
    <t>https://podminky.urs.cz/item/CS_URS_2024_01/162751137</t>
  </si>
  <si>
    <t>1061,38-308,2</t>
  </si>
  <si>
    <t>489949301</t>
  </si>
  <si>
    <t>https://podminky.urs.cz/item/CS_URS_2024_01/162751139</t>
  </si>
  <si>
    <t>753,18*5</t>
  </si>
  <si>
    <t>167151103</t>
  </si>
  <si>
    <t>Nakládání, skládání a překládání neulehlého výkopku nebo sypaniny strojně nakládání, množství do 100 m3, z horniny třídy těžitelnosti III, skupiny 6 a 7</t>
  </si>
  <si>
    <t>1215320608</t>
  </si>
  <si>
    <t>https://podminky.urs.cz/item/CS_URS_2023_02/167151103</t>
  </si>
  <si>
    <t>51,257+57,33</t>
  </si>
  <si>
    <t>59213011</t>
  </si>
  <si>
    <t>žlab kabelový betonový k ochraně zemního drátovodného vedení 100x23x19cm</t>
  </si>
  <si>
    <t>-1927799798</t>
  </si>
  <si>
    <t>59213345</t>
  </si>
  <si>
    <t>poklop kabelového žlabu betonový 500x230x40mm</t>
  </si>
  <si>
    <t>206372104</t>
  </si>
  <si>
    <t>1938954977</t>
  </si>
  <si>
    <t>https://podminky.urs.cz/item/CS_URS_2024_01/171201231</t>
  </si>
  <si>
    <t>753,18*1,75</t>
  </si>
  <si>
    <t>1693857160</t>
  </si>
  <si>
    <t>https://podminky.urs.cz/item/CS_URS_2024_01/171251201</t>
  </si>
  <si>
    <t>174151101</t>
  </si>
  <si>
    <t>Zásyp sypaninou z jakékoliv horniny strojně s uložením výkopku ve vrstvách se zhutněním jam, šachet, rýh nebo kolem objektů v těchto vykopávkách</t>
  </si>
  <si>
    <t>322762170</t>
  </si>
  <si>
    <t>https://podminky.urs.cz/item/CS_URS_2023_02/174151101</t>
  </si>
  <si>
    <t>"V"1025,13+1146,59</t>
  </si>
  <si>
    <t>"-vytl.kub."-1061,37</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</si>
  <si>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</si>
  <si>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</si>
  <si>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140823972</t>
  </si>
  <si>
    <t>https://podminky.urs.cz/item/CS_URS_2023_02/175151101</t>
  </si>
  <si>
    <t>58337331</t>
  </si>
  <si>
    <t>štěrkopísek frakce 0/22</t>
  </si>
  <si>
    <t>-291735891</t>
  </si>
  <si>
    <t>303,19*2 'Přepočtené koeficientem množství</t>
  </si>
  <si>
    <t>176101111</t>
  </si>
  <si>
    <t>Výplň štoly délky do 200 m rubaninou</t>
  </si>
  <si>
    <t>1694664966</t>
  </si>
  <si>
    <t>https://podminky.urs.cz/item/CS_URS_2023_02/176101111</t>
  </si>
  <si>
    <t>"zafoukání cemenentopopílkovou směsí"</t>
  </si>
  <si>
    <t>59*3,14*0,15*0,15</t>
  </si>
  <si>
    <t>21*3,14*0,1*0,1</t>
  </si>
  <si>
    <t>58937910</t>
  </si>
  <si>
    <t>suspenze cementopopílková stavební CPS I (Kaps I)</t>
  </si>
  <si>
    <t>-149226608</t>
  </si>
  <si>
    <t>1454174930</t>
  </si>
  <si>
    <t>1619100123</t>
  </si>
  <si>
    <t>"jámy"6,62*12,62</t>
  </si>
  <si>
    <t>972598782</t>
  </si>
  <si>
    <t>83,544*0,02 'Přepočtené koeficientem množství</t>
  </si>
  <si>
    <t>R_aqa_020</t>
  </si>
  <si>
    <t>Položka obsahuje rozdělení vykopané zeminy na zeminu vhodnou pro zpětný zásyp. Zemina nevhodná pro zpětný zásyp bude odvezena přednostně na trvalou skládku. Nevhodné pro zásyp jsou vodou nasycené, promočené zeminy (bláto), rašelina, ornice, znečištěné vrstvy zemin, odpady.</t>
  </si>
  <si>
    <t>1333421106</t>
  </si>
  <si>
    <t>R_aqa_021</t>
  </si>
  <si>
    <t>Zabezpečení zemníku dočasné skládky proti promočení dešťovými srážkami z důvodu zachování její stávající hutnitelnosti.</t>
  </si>
  <si>
    <t>-236339597</t>
  </si>
  <si>
    <t>-439905447</t>
  </si>
  <si>
    <t>3*12+3*0,5</t>
  </si>
  <si>
    <t>3*26,4+3*0,5</t>
  </si>
  <si>
    <t>3*10,8+3*0,5</t>
  </si>
  <si>
    <t>212752403</t>
  </si>
  <si>
    <t>Trativody z drenážních trubek pro liniové stavby a komunikace se zřízením štěrkového lože pod trubky a s jejich obsypem v otevřeném výkopu trubka korugovaná sendvičová PE-HD SN 8 celoperforovaná 360° DN 200</t>
  </si>
  <si>
    <t>1777984337</t>
  </si>
  <si>
    <t>https://podminky.urs.cz/item/CS_URS_2023_02/212752403</t>
  </si>
  <si>
    <t>"vask obj.1"14+(2*1,55+12)*2</t>
  </si>
  <si>
    <t>"vsak.obj.2"28,4+(2*0,85+26,4)*2</t>
  </si>
  <si>
    <t>"vask.obj.3"12,8+(2*1,05+10,8)*2</t>
  </si>
  <si>
    <t>Svislé a kompletní konstrukce</t>
  </si>
  <si>
    <t>359901111</t>
  </si>
  <si>
    <t>Vyčištění stok jakékoliv výšky</t>
  </si>
  <si>
    <t>347279215</t>
  </si>
  <si>
    <t>https://podminky.urs.cz/item/CS_URS_2023_02/359901111</t>
  </si>
  <si>
    <t>359901211</t>
  </si>
  <si>
    <t>Monitoring stok (kamerový systém) jakékoli výšky nová kanalizace</t>
  </si>
  <si>
    <t>-2066363991</t>
  </si>
  <si>
    <t>https://podminky.urs.cz/item/CS_URS_2023_02/359901211</t>
  </si>
  <si>
    <t>451541111</t>
  </si>
  <si>
    <t>Lože pod potrubí, stoky a drobné objekty v otevřeném výkopu ze štěrkodrtě 0-63 mm</t>
  </si>
  <si>
    <t>-955487270</t>
  </si>
  <si>
    <t>https://podminky.urs.cz/item/CS_URS_2023_02/451541111</t>
  </si>
  <si>
    <t>"vsakovací systém"</t>
  </si>
  <si>
    <t>7,2*12*0,3+7,2*12*0,2</t>
  </si>
  <si>
    <t>3,6*26,4*0,3+3,6*26,4*0,2</t>
  </si>
  <si>
    <t>4,8*10,8*0,3+4,8*10,8*0,2</t>
  </si>
  <si>
    <t>11,7</t>
  </si>
  <si>
    <t>451573111</t>
  </si>
  <si>
    <t>Lože pod potrubí, stoky a drobné objekty v otevřeném výkopu z písku a štěrkopísku do 63 mm</t>
  </si>
  <si>
    <t>444933670</t>
  </si>
  <si>
    <t>https://podminky.urs.cz/item/CS_URS_2023_02/451573111</t>
  </si>
  <si>
    <t>10,8*4,8*0,1</t>
  </si>
  <si>
    <t>26,4*3,6*0,1</t>
  </si>
  <si>
    <t>97,19</t>
  </si>
  <si>
    <t>-2010330113</t>
  </si>
  <si>
    <t>PFB.1120103OZ</t>
  </si>
  <si>
    <t>Prstenec šachtový vyrovnávací (OZ) TBW-Q.1 63/10</t>
  </si>
  <si>
    <t>729255500</t>
  </si>
  <si>
    <t>PFB.1120104OZ</t>
  </si>
  <si>
    <t>Prstenec šachtový vyrovnávací (OZ) TBW-Q.1 63/12</t>
  </si>
  <si>
    <t>739996261</t>
  </si>
  <si>
    <t>PFB.1120101OZ</t>
  </si>
  <si>
    <t>Prstenec šachtový vyrovnávací (OZ) TBW-Q.1 63/6</t>
  </si>
  <si>
    <t>1299745358</t>
  </si>
  <si>
    <t>PFB.1120102OZ</t>
  </si>
  <si>
    <t>Prstenec šachtový vyrovnávací (OZ) TBW-Q.1 63/8</t>
  </si>
  <si>
    <t>1548361212</t>
  </si>
  <si>
    <t>452112121</t>
  </si>
  <si>
    <t>Osazení betonových dílců prstenců nebo rámů pod poklopy a mříže, výšky přes 100 do 200 mm</t>
  </si>
  <si>
    <t>1500022456</t>
  </si>
  <si>
    <t>https://podminky.urs.cz/item/CS_URS_2023_02/452112121</t>
  </si>
  <si>
    <t>-176121522</t>
  </si>
  <si>
    <t>-581204377</t>
  </si>
  <si>
    <t>564871116</t>
  </si>
  <si>
    <t>Podklad ze štěrkodrti ŠD s rozprostřením a zhutněním plochy přes 100 m2, po zhutnění tl. 300 mm</t>
  </si>
  <si>
    <t>688019244</t>
  </si>
  <si>
    <t>https://podminky.urs.cz/item/CS_URS_2023_02/564871116</t>
  </si>
  <si>
    <t>565135111</t>
  </si>
  <si>
    <t>Asfaltový beton vrstva podkladní ACP 16 (obalované kamenivo střednězrnné - OKS) s rozprostřením a zhutněním v pruhu šířky přes 1,5 do 3 m, po zhutnění tl. 50 mm</t>
  </si>
  <si>
    <t>-1318019669</t>
  </si>
  <si>
    <t>https://podminky.urs.cz/item/CS_URS_2023_02/565135111</t>
  </si>
  <si>
    <t>573111115</t>
  </si>
  <si>
    <t>Postřik infiltrační PI z asfaltu silničního s posypem kamenivem, v množství 2,50 kg/m2</t>
  </si>
  <si>
    <t>-1701350283</t>
  </si>
  <si>
    <t>https://podminky.urs.cz/item/CS_URS_2023_02/573111115</t>
  </si>
  <si>
    <t>-124854002</t>
  </si>
  <si>
    <t>577144111</t>
  </si>
  <si>
    <t>Asfaltový beton vrstva obrusná ACO 11 (ABS) s rozprostřením a se zhutněním z nemodifikovaného asfaltu v pruhu šířky do 3 m tř. I, po zhutnění tl. 50 mm</t>
  </si>
  <si>
    <t>848763060</t>
  </si>
  <si>
    <t>https://podminky.urs.cz/item/CS_URS_2023_02/577144111</t>
  </si>
  <si>
    <t>Úpravy povrchů, podlahy a osazování výplní</t>
  </si>
  <si>
    <t>632451031</t>
  </si>
  <si>
    <t>Potěr cementový vyrovnávací z malty (MC-15) v ploše o průměrné (střední) tl. od 10 do 20 mm</t>
  </si>
  <si>
    <t>625531660</t>
  </si>
  <si>
    <t>https://podminky.urs.cz/item/CS_URS_2023_02/632451031</t>
  </si>
  <si>
    <t>"pod poklopy šachet"(3,14*0,4*0,4-3,14*0,3*0,3)*26</t>
  </si>
  <si>
    <t>810351811</t>
  </si>
  <si>
    <t>Bourání stávajícího potrubí z betonu v otevřeném výkopu DN do 200</t>
  </si>
  <si>
    <t>-1665428295</t>
  </si>
  <si>
    <t>https://podminky.urs.cz/item/CS_URS_2023_02/810351811</t>
  </si>
  <si>
    <t>831312193</t>
  </si>
  <si>
    <t>Montáž potrubí z trub kameninových hrdlových s integrovaným těsněním Příplatek k cenám za napojení dvou dříků trub o stejném průměru (max. rozdíl 12 mm) pomocí převlečné manžety (manžeta zahrnuta v ceně) DN 150</t>
  </si>
  <si>
    <t>1956406187</t>
  </si>
  <si>
    <t>https://podminky.urs.cz/item/CS_URS_2023_02/831312193</t>
  </si>
  <si>
    <t>871310310</t>
  </si>
  <si>
    <t>Montáž kanalizačního potrubí z plastů z polypropylenu PP hladkého plnostěnného SN 10 DN 150</t>
  </si>
  <si>
    <t>532967534</t>
  </si>
  <si>
    <t>https://podminky.urs.cz/item/CS_URS_2023_02/871310310</t>
  </si>
  <si>
    <t>WVN.SP201035W</t>
  </si>
  <si>
    <t>Trubka kanalizační plastová PPKGEM-160x5000 SN10</t>
  </si>
  <si>
    <t>-1519416949</t>
  </si>
  <si>
    <t>12*1,015 'Přepočtené koeficientem množství</t>
  </si>
  <si>
    <t>871360310</t>
  </si>
  <si>
    <t>Montáž kanalizačního potrubí z plastů z polypropylenu PP hladkého plnostěnného SN 10 DN 250</t>
  </si>
  <si>
    <t>968418754</t>
  </si>
  <si>
    <t>https://podminky.urs.cz/item/CS_URS_2023_02/871360310</t>
  </si>
  <si>
    <t>WVN.DP201016W</t>
  </si>
  <si>
    <t>Trubka kanalizační plastová PPKGEM-250x6000 SN10</t>
  </si>
  <si>
    <t>-1110166075</t>
  </si>
  <si>
    <t>22*1,015 'Přepočtené koeficientem množství</t>
  </si>
  <si>
    <t>871370310</t>
  </si>
  <si>
    <t>Montáž kanalizačního potrubí z plastů z polypropylenu PP hladkého plnostěnného SN 10 DN 300</t>
  </si>
  <si>
    <t>264998423</t>
  </si>
  <si>
    <t>https://podminky.urs.cz/item/CS_URS_2023_02/871370310</t>
  </si>
  <si>
    <t>324,2-2*0,5-10*1</t>
  </si>
  <si>
    <t>WVN.DP201026W</t>
  </si>
  <si>
    <t>Trubka kanalizační plastová PPKGEM-315x6000 SN10</t>
  </si>
  <si>
    <t>652665599</t>
  </si>
  <si>
    <t>54*1,015 'Přepočtené koeficientem množství</t>
  </si>
  <si>
    <t>877310310</t>
  </si>
  <si>
    <t>Montáž tvarovek na kanalizačním plastovém potrubí z polypropylenu PP nebo tvrdého PVC hladkého plnostěnného kolen, víček nebo hrdlových uzávěrů DN 150</t>
  </si>
  <si>
    <t>-1956033709</t>
  </si>
  <si>
    <t>https://podminky.urs.cz/item/CS_URS_2023_02/877310310</t>
  </si>
  <si>
    <t>877360320</t>
  </si>
  <si>
    <t>Montáž tvarovek na kanalizačním plastovém potrubí z polypropylenu PP nebo tvrdého PVC hladkého plnostěnného odboček DN 250</t>
  </si>
  <si>
    <t>-593240300</t>
  </si>
  <si>
    <t>https://podminky.urs.cz/item/CS_URS_2023_02/877360320</t>
  </si>
  <si>
    <t>877365211</t>
  </si>
  <si>
    <t>Montáž tvarovek na kanalizačním plastovém potrubí z polypropylenu PP nebo tvrdého PVC hladkého plnostěnného kolen, víček nebo hrdlových uzávěrů DN 250</t>
  </si>
  <si>
    <t>-774559495</t>
  </si>
  <si>
    <t>https://podminky.urs.cz/item/CS_URS_2023_02/877365211</t>
  </si>
  <si>
    <t>877370320</t>
  </si>
  <si>
    <t>Montáž tvarovek na kanalizačním plastovém potrubí z polypropylenu PP nebo tvrdého PVC hladkého plnostěnného odboček DN 300</t>
  </si>
  <si>
    <t>1689205346</t>
  </si>
  <si>
    <t>https://podminky.urs.cz/item/CS_URS_2023_02/877370320</t>
  </si>
  <si>
    <t>877375211</t>
  </si>
  <si>
    <t>Montáž tvarovek na kanalizačním plastovém potrubí z polypropylenu PP nebo tvrdého PVC hladkého plnostěnného kolen, víček nebo hrdlových uzávěrů DN 300</t>
  </si>
  <si>
    <t>-447430274</t>
  </si>
  <si>
    <t>https://podminky.urs.cz/item/CS_URS_2023_02/877375211</t>
  </si>
  <si>
    <t>WVN.DF201123W</t>
  </si>
  <si>
    <t>Odbočka kanalizační plastová PPKGEA-315/160/45°</t>
  </si>
  <si>
    <t>-367909392</t>
  </si>
  <si>
    <t>WVN.DF201113W</t>
  </si>
  <si>
    <t>Odbočka kanalizační plastová PPKGEA-250/160/45°</t>
  </si>
  <si>
    <t>20512330</t>
  </si>
  <si>
    <t>WVN.SF201033W</t>
  </si>
  <si>
    <t>Koleno kanalizační plastové PPKGB-160/45°</t>
  </si>
  <si>
    <t>124929897</t>
  </si>
  <si>
    <t>894118001</t>
  </si>
  <si>
    <t>Šachty kanalizační zděné Příplatek k cenám za každých dalších 0,60 m výšky vstupu</t>
  </si>
  <si>
    <t>-965373782</t>
  </si>
  <si>
    <t>https://podminky.urs.cz/item/CS_URS_2023_02/894118001</t>
  </si>
  <si>
    <t>PFB.1121104</t>
  </si>
  <si>
    <t>Konus TBR-Q.1 100-63/58/12 KPS</t>
  </si>
  <si>
    <t>1921979021</t>
  </si>
  <si>
    <t>PFB.1122123</t>
  </si>
  <si>
    <t>Skruž výšky 1000 mm TBS-Q.1 100/100/12 PS</t>
  </si>
  <si>
    <t>-703783856</t>
  </si>
  <si>
    <t>PFB.1122113</t>
  </si>
  <si>
    <t>Skruž výšky 500 mm TBS-Q.1 100/50/12 PS</t>
  </si>
  <si>
    <t>-943194906</t>
  </si>
  <si>
    <t>PFB.1122103</t>
  </si>
  <si>
    <t>Skruž výšky 250 mm TBS-Q.1 100/25/12 PS</t>
  </si>
  <si>
    <t>1964189273</t>
  </si>
  <si>
    <t>83</t>
  </si>
  <si>
    <t>PFB.1132001G</t>
  </si>
  <si>
    <t>Dno výšky 1000 mm přímé - VÝROBA NA ZAKÁZKU TBZ-Q.1 100/100 V max 60</t>
  </si>
  <si>
    <t>1604208835</t>
  </si>
  <si>
    <t>84</t>
  </si>
  <si>
    <t>PFB.1130001G</t>
  </si>
  <si>
    <t>Dno výšky 600 mm přímé - VÝROBA NA ZAKÁZKU TBZ-Q.1 100/60 V max 40</t>
  </si>
  <si>
    <t>1778494235</t>
  </si>
  <si>
    <t>85</t>
  </si>
  <si>
    <t>PFB.0006002OZ</t>
  </si>
  <si>
    <t xml:space="preserve">Těsnění elastomerové pro spojení šachtových dílů  EMT DN 1000</t>
  </si>
  <si>
    <t>80531540</t>
  </si>
  <si>
    <t>86</t>
  </si>
  <si>
    <t>894411121</t>
  </si>
  <si>
    <t>Zřízení šachet kanalizačních z betonových dílců výšky vstupu do 1,50 m s obložením dna betonem tř. C 25/30, na potrubí DN přes 200 do 300</t>
  </si>
  <si>
    <t>-1508377497</t>
  </si>
  <si>
    <t>https://podminky.urs.cz/item/CS_URS_2023_02/894411121</t>
  </si>
  <si>
    <t>"nástupnice beton s nátěrem"20</t>
  </si>
  <si>
    <t>"bez žlabu"6</t>
  </si>
  <si>
    <t>87</t>
  </si>
  <si>
    <t>897171113</t>
  </si>
  <si>
    <t>Akumulační boxy z polypropylenu PP pro vsakování dešťových vod pro pochozí a pod plochy zatížené osobními automobily o celkovém akumulačním objemu přes 30 do 60 m3</t>
  </si>
  <si>
    <t>43438017</t>
  </si>
  <si>
    <t>https://podminky.urs.cz/item/CS_URS_2023_02/897171113</t>
  </si>
  <si>
    <t>88</t>
  </si>
  <si>
    <t>897171124</t>
  </si>
  <si>
    <t>Akumulační boxy z polypropylenu PP pro vsakování dešťových vod pod plochy zatížené nákladními automobily o celkovém akumulačním objemu přes 60 do 250 m3</t>
  </si>
  <si>
    <t>-1368654088</t>
  </si>
  <si>
    <t>https://podminky.urs.cz/item/CS_URS_2023_02/897171124</t>
  </si>
  <si>
    <t>155+187</t>
  </si>
  <si>
    <t>89</t>
  </si>
  <si>
    <t>WVN.LF101300N</t>
  </si>
  <si>
    <t>Regulační prvek typ T 300</t>
  </si>
  <si>
    <t>1656674664</t>
  </si>
  <si>
    <t>90</t>
  </si>
  <si>
    <t>WVN.LF101250N</t>
  </si>
  <si>
    <t>Regulační prvek typ T 250</t>
  </si>
  <si>
    <t>491231290</t>
  </si>
  <si>
    <t>91</t>
  </si>
  <si>
    <t>899104112</t>
  </si>
  <si>
    <t>Osazení poklopů litinových, ocelových nebo železobetonových včetně rámů pro třídu zatížení D400, E600</t>
  </si>
  <si>
    <t>-416108178</t>
  </si>
  <si>
    <t>https://podminky.urs.cz/item/CS_URS_2023_02/899104112</t>
  </si>
  <si>
    <t>92</t>
  </si>
  <si>
    <t>KSI.KDM81B</t>
  </si>
  <si>
    <t xml:space="preserve">Kanalizační poklop Europa 8, rám samonivelační,  bez vybrání pro lapač, D 400 bez odvětrání</t>
  </si>
  <si>
    <t>544553783</t>
  </si>
  <si>
    <t>93</t>
  </si>
  <si>
    <t>KSI.KDB81B</t>
  </si>
  <si>
    <t>Kanalizační poklop Europa 8, rám betonolitinový v.160mm,bez vybrání pro lapač, D 400 bez odvětrání</t>
  </si>
  <si>
    <t>951830399</t>
  </si>
  <si>
    <t>94</t>
  </si>
  <si>
    <t>1106791361</t>
  </si>
  <si>
    <t>95</t>
  </si>
  <si>
    <t>864007859</t>
  </si>
  <si>
    <t>96</t>
  </si>
  <si>
    <t>-918769769</t>
  </si>
  <si>
    <t>97</t>
  </si>
  <si>
    <t>-2120643219</t>
  </si>
  <si>
    <t>98</t>
  </si>
  <si>
    <t>395171392</t>
  </si>
  <si>
    <t>99</t>
  </si>
  <si>
    <t>-1316303481</t>
  </si>
  <si>
    <t>120,967*14 'Přepočtené koeficientem množství</t>
  </si>
  <si>
    <t>100</t>
  </si>
  <si>
    <t>997221861</t>
  </si>
  <si>
    <t>Poplatek za uložení stavebního odpadu na recyklační skládce (skládkovné) z prostého betonu zatříděného do Katalogu odpadů pod kódem 17 01 01</t>
  </si>
  <si>
    <t>2088143</t>
  </si>
  <si>
    <t>https://podminky.urs.cz/item/CS_URS_2023_02/997221861</t>
  </si>
  <si>
    <t>101</t>
  </si>
  <si>
    <t>-622823644</t>
  </si>
  <si>
    <t>102</t>
  </si>
  <si>
    <t>1355371174</t>
  </si>
  <si>
    <t>103</t>
  </si>
  <si>
    <t>998276101</t>
  </si>
  <si>
    <t>Přesun hmot pro trubní vedení hloubené z trub z plastických hmot nebo sklolaminátových pro vodovody, kanalizace, teplovody, produktovody v otevřeném výkopu dopravní vzdálenost do 15 m</t>
  </si>
  <si>
    <t>248284392</t>
  </si>
  <si>
    <t>https://podminky.urs.cz/item/CS_URS_2023_02/998276101</t>
  </si>
  <si>
    <t>104</t>
  </si>
  <si>
    <t>998276124</t>
  </si>
  <si>
    <t>Přesun hmot pro trubní vedení hloubené z trub z plastických hmot nebo sklolaminátových Příplatek k cenám za zvětšený přesun přes vymezenou největší dopravní vzdálenost do 500 m</t>
  </si>
  <si>
    <t>1740609034</t>
  </si>
  <si>
    <t>https://podminky.urs.cz/item/CS_URS_2023_02/998276124</t>
  </si>
  <si>
    <t>SO 311-1 - Vodovodní přípojky pro budoucí novostavby</t>
  </si>
  <si>
    <t>132251104</t>
  </si>
  <si>
    <t>Hloubení nezapažených rýh šířky do 800 mm strojně s urovnáním dna do předepsaného profilu a spádu v hornině třídy těžitelnosti I skupiny 3 přes 100 m3</t>
  </si>
  <si>
    <t>-1742696334</t>
  </si>
  <si>
    <t>https://podminky.urs.cz/item/CS_URS_2023_02/132251104</t>
  </si>
  <si>
    <t>"pláň"78,3*(0,6+1,28)/2*1,7-78,3*(1,28+1,02)/2*0,65</t>
  </si>
  <si>
    <t>66,594*0,1</t>
  </si>
  <si>
    <t>132351104</t>
  </si>
  <si>
    <t>Hloubení nezapažených rýh šířky do 800 mm strojně s urovnáním dna do předepsaného profilu a spádu v hornině třídy těžitelnosti II skupiny 4 přes 100 m3</t>
  </si>
  <si>
    <t>1782731561</t>
  </si>
  <si>
    <t>https://podminky.urs.cz/item/CS_URS_2023_02/132351104</t>
  </si>
  <si>
    <t>66,6*0,6</t>
  </si>
  <si>
    <t>132451104</t>
  </si>
  <si>
    <t>Hloubení nezapažených rýh šířky do 800 mm strojně s urovnáním dna do předepsaného profilu a spádu v hornině třídy těžitelnosti II skupiny 5 přes 100 m3</t>
  </si>
  <si>
    <t>-1394420719</t>
  </si>
  <si>
    <t>https://podminky.urs.cz/item/CS_URS_2023_02/132451104</t>
  </si>
  <si>
    <t>66,6*0,25</t>
  </si>
  <si>
    <t>745053637</t>
  </si>
  <si>
    <t>66,6*0,05</t>
  </si>
  <si>
    <t>841071909</t>
  </si>
  <si>
    <t>-938678945</t>
  </si>
  <si>
    <t>"V"66,6</t>
  </si>
  <si>
    <t>"-vytl.kub."-23,99</t>
  </si>
  <si>
    <t>1927629951</t>
  </si>
  <si>
    <t>"obsyp štěrkopískem"</t>
  </si>
  <si>
    <t>46,6*(0,64+0,77)/2*0,332</t>
  </si>
  <si>
    <t>31,7*(0,64+0,79)/2*0,363</t>
  </si>
  <si>
    <t>19,14*1,01*1,2</t>
  </si>
  <si>
    <t>412823278</t>
  </si>
  <si>
    <t>23,198*2 'Přepočtené koeficientem množství</t>
  </si>
  <si>
    <t>-2079250087</t>
  </si>
  <si>
    <t>-1219239862</t>
  </si>
  <si>
    <t>242111113</t>
  </si>
  <si>
    <t>Osazení pláště vodárenské kopané studny z betonových skruží na cementovou maltu MC 10 celokruhových, při vnitřním průměru studny 1,00 m</t>
  </si>
  <si>
    <t>-185233023</t>
  </si>
  <si>
    <t>https://podminky.urs.cz/item/CS_URS_2023_02/242111113</t>
  </si>
  <si>
    <t>11*2</t>
  </si>
  <si>
    <t>59225335</t>
  </si>
  <si>
    <t>skruž betonová studňová kruhová 100x100x9cm</t>
  </si>
  <si>
    <t>-1801667810</t>
  </si>
  <si>
    <t>245111111</t>
  </si>
  <si>
    <t>Osazení prefabrikované krycí desky vodárenské studny na maltu cementovou, s vyspárovaním dvoudílné</t>
  </si>
  <si>
    <t>-2074203789</t>
  </si>
  <si>
    <t>https://podminky.urs.cz/item/CS_URS_2023_02/245111111</t>
  </si>
  <si>
    <t>11*333*0,001</t>
  </si>
  <si>
    <t>59225100</t>
  </si>
  <si>
    <t>dílec betonový pro studny kruhové 100x25x9cm</t>
  </si>
  <si>
    <t>-1690089279</t>
  </si>
  <si>
    <t>71166943</t>
  </si>
  <si>
    <t>871161211</t>
  </si>
  <si>
    <t>Montáž vodovodního potrubí z plastů v otevřeném výkopu z polyetylenu PE 100 svařovaných elektrotvarovkou SDR 11/PN16 D 32 x 3,0 mm</t>
  </si>
  <si>
    <t>1881911439</t>
  </si>
  <si>
    <t>https://podminky.urs.cz/item/CS_URS_2023_02/871161211</t>
  </si>
  <si>
    <t>28613110</t>
  </si>
  <si>
    <t>trubka vodovodní PE100 RC PN 16 SDR11 32x3,0mm</t>
  </si>
  <si>
    <t>-94893962</t>
  </si>
  <si>
    <t>46,6*1,015 'Přepočtené koeficientem množství</t>
  </si>
  <si>
    <t>871211211</t>
  </si>
  <si>
    <t>Montáž vodovodního potrubí z plastů v otevřeném výkopu z polyetylenu PE 100 svařovaných elektrotvarovkou SDR 11/PN16 D 63 x 5,8 mm</t>
  </si>
  <si>
    <t>2129487710</t>
  </si>
  <si>
    <t>https://podminky.urs.cz/item/CS_URS_2023_02/871211211</t>
  </si>
  <si>
    <t>28613113</t>
  </si>
  <si>
    <t>trubka vodovodní PE100 RC PN 16 SDR11 63x5,8mm</t>
  </si>
  <si>
    <t>1790771031</t>
  </si>
  <si>
    <t>31,7*1,015 'Přepočtené koeficientem množství</t>
  </si>
  <si>
    <t>877161118</t>
  </si>
  <si>
    <t>Montáž tvarovek na vodovodním plastovém potrubí z polyetylenu PE 100 elektrotvarovek SDR 11/PN16 záslepek d 32</t>
  </si>
  <si>
    <t>1580488219</t>
  </si>
  <si>
    <t>https://podminky.urs.cz/item/CS_URS_2023_02/877161118</t>
  </si>
  <si>
    <t>877211118</t>
  </si>
  <si>
    <t>Montáž tvarovek na vodovodním plastovém potrubí z polyetylenu PE 100 elektrotvarovek SDR 11/PN16 záslepek d 63</t>
  </si>
  <si>
    <t>1012379589</t>
  </si>
  <si>
    <t>https://podminky.urs.cz/item/CS_URS_2023_02/877211118</t>
  </si>
  <si>
    <t>891249111</t>
  </si>
  <si>
    <t>Montáž vodovodních armatur na potrubí navrtávacích pasů s ventilem Jt 1 MPa, na potrubí z trub litinových, ocelových nebo plastických hmot DN 80</t>
  </si>
  <si>
    <t>-2079445279</t>
  </si>
  <si>
    <t>https://podminky.urs.cz/item/CS_URS_2023_02/891249111</t>
  </si>
  <si>
    <t>891269111</t>
  </si>
  <si>
    <t>Montáž vodovodních armatur na potrubí navrtávacích pasů s ventilem Jt 1 MPa, na potrubí z trub litinových, ocelových nebo plastických hmot DN 100</t>
  </si>
  <si>
    <t>-1554013519</t>
  </si>
  <si>
    <t>https://podminky.urs.cz/item/CS_URS_2023_02/891269111</t>
  </si>
  <si>
    <t>WVN.FF485952W</t>
  </si>
  <si>
    <t>Elektrozáslepka 32</t>
  </si>
  <si>
    <t>-655132322</t>
  </si>
  <si>
    <t>WVN.FF485955W</t>
  </si>
  <si>
    <t>Elektrozáslepka 63</t>
  </si>
  <si>
    <t>1200621460</t>
  </si>
  <si>
    <t>AVK.725</t>
  </si>
  <si>
    <t>Uliční poklop litinový AVK Klasik, ventilkový 7.2.5</t>
  </si>
  <si>
    <t>906074456</t>
  </si>
  <si>
    <t>AVK.7210</t>
  </si>
  <si>
    <t>AVK podkladová deska ventilková, šoupatová 7.2.10</t>
  </si>
  <si>
    <t>-340833646</t>
  </si>
  <si>
    <t>Navrtávací pas 80/1" s mosazným šoupátkem 1"</t>
  </si>
  <si>
    <t>873059963</t>
  </si>
  <si>
    <t>R002</t>
  </si>
  <si>
    <t>Navrtávací pas 100/1" s mosazným šoupátkem 1"</t>
  </si>
  <si>
    <t>-1635946663</t>
  </si>
  <si>
    <t>R003</t>
  </si>
  <si>
    <t>Navrtávací pas 100/2" s litinovým šoupátkem 2"</t>
  </si>
  <si>
    <t>-358122778</t>
  </si>
  <si>
    <t>892233122</t>
  </si>
  <si>
    <t>Proplach a dezinfekce vodovodního potrubí DN od 40 do 70</t>
  </si>
  <si>
    <t>1657466955</t>
  </si>
  <si>
    <t>https://podminky.urs.cz/item/CS_URS_2023_02/892233122</t>
  </si>
  <si>
    <t>899401111</t>
  </si>
  <si>
    <t>Osazení poklopů litinových ventilových</t>
  </si>
  <si>
    <t>573894358</t>
  </si>
  <si>
    <t>https://podminky.urs.cz/item/CS_URS_2023_02/899401111</t>
  </si>
  <si>
    <t>899721111</t>
  </si>
  <si>
    <t>Signalizační vodič na potrubí DN do 150 mm</t>
  </si>
  <si>
    <t>-336610388</t>
  </si>
  <si>
    <t>https://podminky.urs.cz/item/CS_URS_2023_02/899721111</t>
  </si>
  <si>
    <t>(46,6+31,7)+78,3*0,1</t>
  </si>
  <si>
    <t>899722113</t>
  </si>
  <si>
    <t>Krytí potrubí z plastů výstražnou fólií z PVC šířky 34 cm</t>
  </si>
  <si>
    <t>-1647176026</t>
  </si>
  <si>
    <t>https://podminky.urs.cz/item/CS_URS_2023_02/899722113</t>
  </si>
  <si>
    <t>2131408911</t>
  </si>
  <si>
    <t>1782314154</t>
  </si>
  <si>
    <t>SO 311-2 - Přepojení stávajících vodovodních přípojek</t>
  </si>
  <si>
    <t>PSV - Práce a dodávky PSV</t>
  </si>
  <si>
    <t xml:space="preserve">    713 - Izolace tepelné</t>
  </si>
  <si>
    <t xml:space="preserve">    722 - Zdravotechnika - vnitřní vodovod</t>
  </si>
  <si>
    <t xml:space="preserve">    767 - Konstrukce zámečnické</t>
  </si>
  <si>
    <t>-685377618</t>
  </si>
  <si>
    <t>-1999374686</t>
  </si>
  <si>
    <t>121151103</t>
  </si>
  <si>
    <t>Sejmutí ornice strojně při souvislé ploše do 100 m2, tl. vrstvy do 200 mm</t>
  </si>
  <si>
    <t>290431678</t>
  </si>
  <si>
    <t>https://podminky.urs.cz/item/CS_URS_2023_02/121151103</t>
  </si>
  <si>
    <t>107,2/2*(1,28+1,2)/2</t>
  </si>
  <si>
    <t>(4,28*3,78+4,2*3,7)/2</t>
  </si>
  <si>
    <t>131251104</t>
  </si>
  <si>
    <t>Hloubení nezapažených jam a zářezů strojně s urovnáním dna do předepsaného profilu a spádu v hornině třídy těžitelnosti I skupiny 3 přes 100 do 500 m3</t>
  </si>
  <si>
    <t>-1803591823</t>
  </si>
  <si>
    <t>https://podminky.urs.cz/item/CS_URS_2023_02/131251104</t>
  </si>
  <si>
    <t>"zatr."(3,18*2,68+4,28*3,78)/2*2,74-(4,28*3,78+4,2*3,7)/2*0,2</t>
  </si>
  <si>
    <t>30,67*0,1</t>
  </si>
  <si>
    <t>131351104</t>
  </si>
  <si>
    <t>Hloubení nezapažených jam a zářezů strojně s urovnáním dna do předepsaného profilu a spádu v hornině třídy těžitelnosti II skupiny 4 přes 100 do 500 m3</t>
  </si>
  <si>
    <t>-1712223192</t>
  </si>
  <si>
    <t>https://podminky.urs.cz/item/CS_URS_2023_02/131351104</t>
  </si>
  <si>
    <t>30,67*0,6</t>
  </si>
  <si>
    <t>131451104</t>
  </si>
  <si>
    <t>Hloubení nezapažených jam a zářezů strojně s urovnáním dna do předepsaného profilu a spádu v hornině třídy těžitelnosti II skupiny 5 přes 100 do 500 m3</t>
  </si>
  <si>
    <t>-1010534895</t>
  </si>
  <si>
    <t>https://podminky.urs.cz/item/CS_URS_2023_02/131451104</t>
  </si>
  <si>
    <t>30,67*0,25</t>
  </si>
  <si>
    <t>1145279151</t>
  </si>
  <si>
    <t>"zatr."53,6*(0,6+1,28)/2*1,7-53,6*(1,28+1,2)/2*0,2</t>
  </si>
  <si>
    <t>"asf."53,6*(0,6+1,28)/2*1,7-53,6*(1,28+1,12)/2*0,4</t>
  </si>
  <si>
    <t>132,29*0,1</t>
  </si>
  <si>
    <t>851028451</t>
  </si>
  <si>
    <t>132,29*0,6</t>
  </si>
  <si>
    <t>1932615987</t>
  </si>
  <si>
    <t>132,29*0,25</t>
  </si>
  <si>
    <t>-662900469</t>
  </si>
  <si>
    <t>30,67*0,05</t>
  </si>
  <si>
    <t>1334535374</t>
  </si>
  <si>
    <t>132,29*0,05</t>
  </si>
  <si>
    <t>-395373275</t>
  </si>
  <si>
    <t>1636151071</t>
  </si>
  <si>
    <t>"podsyp"107,2*(0,6+0,64)/2*0,1</t>
  </si>
  <si>
    <t>"obsyp"107,2*(0,64+0,78)/2*0,363</t>
  </si>
  <si>
    <t>"vytl.kub.VŠ"1,98*1,48*2,29+(1,98*1,48-0,66*0,9)*0,2+3,18*2,68*0,15+2,18*1,68*0,2</t>
  </si>
  <si>
    <t>-555572819</t>
  </si>
  <si>
    <t>Poznámka k položce:_x000d_
dolamování</t>
  </si>
  <si>
    <t>1,534+6,615</t>
  </si>
  <si>
    <t>907765280</t>
  </si>
  <si>
    <t>"V"132,29+30,67</t>
  </si>
  <si>
    <t>"-vytl.kub."-43,47</t>
  </si>
  <si>
    <t>370674488</t>
  </si>
  <si>
    <t>273246937</t>
  </si>
  <si>
    <t>33,49*2 'Přepočtené koeficientem množství</t>
  </si>
  <si>
    <t>181351003</t>
  </si>
  <si>
    <t>Rozprostření a urovnání ornice v rovině nebo ve svahu sklonu do 1:5 strojně při souvislé ploše do 100 m2, tl. vrstvy do 200 mm</t>
  </si>
  <si>
    <t>-1551196521</t>
  </si>
  <si>
    <t>https://podminky.urs.cz/item/CS_URS_2023_02/181351003</t>
  </si>
  <si>
    <t>-1591495849</t>
  </si>
  <si>
    <t>1334415358</t>
  </si>
  <si>
    <t>82,3*0,02 'Přepočtené koeficientem množství</t>
  </si>
  <si>
    <t>-925112233</t>
  </si>
  <si>
    <t>236936117</t>
  </si>
  <si>
    <t>-2091816883</t>
  </si>
  <si>
    <t>"VŠ"3,18*2,68*0,15</t>
  </si>
  <si>
    <t>2061454650</t>
  </si>
  <si>
    <t>452311141</t>
  </si>
  <si>
    <t>Podkladní a zajišťovací konstrukce z betonu prostého v otevřeném výkopu bez zvýšených nároků na prostředí desky pod potrubí, stoky a drobné objekty z betonu tř. C 16/20</t>
  </si>
  <si>
    <t>-865782368</t>
  </si>
  <si>
    <t>https://podminky.urs.cz/item/CS_URS_2023_02/452311141</t>
  </si>
  <si>
    <t>2,18*1,68*0,2</t>
  </si>
  <si>
    <t>-153127617</t>
  </si>
  <si>
    <t>(2,18+1,68)*2*0,2</t>
  </si>
  <si>
    <t>1468510539</t>
  </si>
  <si>
    <t>1769197603</t>
  </si>
  <si>
    <t>-1350255</t>
  </si>
  <si>
    <t>-2131820063</t>
  </si>
  <si>
    <t>-1716727683</t>
  </si>
  <si>
    <t>1389104783</t>
  </si>
  <si>
    <t>1128145601</t>
  </si>
  <si>
    <t>107,2*1,015 'Přepočtené koeficientem množství</t>
  </si>
  <si>
    <t>877211112</t>
  </si>
  <si>
    <t>Montáž tvarovek na vodovodním plastovém potrubí z polyetylenu PE 100 elektrotvarovek SDR 11/PN16 kolen 90° d 63</t>
  </si>
  <si>
    <t>-132681745</t>
  </si>
  <si>
    <t>https://podminky.urs.cz/item/CS_URS_2023_02/877211112</t>
  </si>
  <si>
    <t>877211113</t>
  </si>
  <si>
    <t>Montáž tvarovek na vodovodním plastovém potrubí z polyetylenu PE 100 elektrotvarovek SDR 11/PN16 T-kusů d 63</t>
  </si>
  <si>
    <t>-1760248384</t>
  </si>
  <si>
    <t>https://podminky.urs.cz/item/CS_URS_2023_02/877211113</t>
  </si>
  <si>
    <t>WVN.FF485816W</t>
  </si>
  <si>
    <t>Elektrokoleno 90° 63</t>
  </si>
  <si>
    <t>1112609076</t>
  </si>
  <si>
    <t>WVN.FF485627W</t>
  </si>
  <si>
    <t>Elektroredukce 90-63</t>
  </si>
  <si>
    <t>-503854797</t>
  </si>
  <si>
    <t>WVN.FF485623W</t>
  </si>
  <si>
    <t>Elektro T-kus rovnoramenný 90</t>
  </si>
  <si>
    <t>409142594</t>
  </si>
  <si>
    <t>877241101</t>
  </si>
  <si>
    <t>Montáž tvarovek na vodovodním plastovém potrubí z polyetylenu PE 100 elektrotvarovek SDR 11/PN16 spojek, oblouků nebo redukcí d 90</t>
  </si>
  <si>
    <t>-883650402</t>
  </si>
  <si>
    <t>https://podminky.urs.cz/item/CS_URS_2023_02/877241101</t>
  </si>
  <si>
    <t>877241113</t>
  </si>
  <si>
    <t>Montáž tvarovek na vodovodním plastovém potrubí z polyetylenu PE 100 elektrotvarovek SDR 11/PN16 T-kusů d 90</t>
  </si>
  <si>
    <t>-1031520548</t>
  </si>
  <si>
    <t>https://podminky.urs.cz/item/CS_URS_2023_02/877241113</t>
  </si>
  <si>
    <t>-732008853</t>
  </si>
  <si>
    <t>899102112</t>
  </si>
  <si>
    <t>Osazení poklopů litinových, ocelových nebo železobetonových včetně rámů pro třídu zatížení A15, A50</t>
  </si>
  <si>
    <t>943206415</t>
  </si>
  <si>
    <t>https://podminky.urs.cz/item/CS_URS_2023_02/899102112</t>
  </si>
  <si>
    <t>Litinový vodotěsný poklop 600x900 na pantech, B 125, s těsněním a zamykáním</t>
  </si>
  <si>
    <t>109684405</t>
  </si>
  <si>
    <t>-1132948066</t>
  </si>
  <si>
    <t>1371927232</t>
  </si>
  <si>
    <t>Doprava, osazení jeřábem</t>
  </si>
  <si>
    <t>soubor</t>
  </si>
  <si>
    <t>-1566685455</t>
  </si>
  <si>
    <t>Vodoměrná šachta vel.1,7x1,2x2,1 tl.140 mm</t>
  </si>
  <si>
    <t>949216829</t>
  </si>
  <si>
    <t xml:space="preserve">Poznámka k položce:_x000d_
Prefabrikovaná nádrž, zakázková výroba._x000d_
Vnitřní rozměry 1,7x1,2x2,1, tl.zdí 140 mm_x000d_
Dno 1,98x1,48 tl.140 mm_x000d_
Prefabrikovaná zákrytová deska1,98x1,48 tl.200 mm_x000d_
Poklop 0,6x0,9"_x000d_
</t>
  </si>
  <si>
    <t>-936503166</t>
  </si>
  <si>
    <t>1970452537</t>
  </si>
  <si>
    <t>1466377417</t>
  </si>
  <si>
    <t>-1687282018</t>
  </si>
  <si>
    <t>936311111</t>
  </si>
  <si>
    <t>Zabetonování potrubí uloženého ve vynechaných otvorech ve dně nebo ve stěnách nádrží, z betonu se zvýšenými nároky na prostředí o ploše otvoru do 0,25 m2</t>
  </si>
  <si>
    <t>-16194170</t>
  </si>
  <si>
    <t>https://podminky.urs.cz/item/CS_URS_2023_02/936311111</t>
  </si>
  <si>
    <t>0,1*0,1*0,14*3</t>
  </si>
  <si>
    <t>800610624</t>
  </si>
  <si>
    <t>414756605</t>
  </si>
  <si>
    <t>-2134259823</t>
  </si>
  <si>
    <t>394126208</t>
  </si>
  <si>
    <t>441150312</t>
  </si>
  <si>
    <t>1310443721</t>
  </si>
  <si>
    <t>PSV</t>
  </si>
  <si>
    <t>Práce a dodávky PSV</t>
  </si>
  <si>
    <t>713</t>
  </si>
  <si>
    <t>Izolace tepelné</t>
  </si>
  <si>
    <t>713111121</t>
  </si>
  <si>
    <t>Montáž tepelné izolace stropů rohožemi, pásy, dílci, deskami, bloky (izolační materiál ve specifikaci) rovných spodem s uchycením (drátem, páskou apod.)</t>
  </si>
  <si>
    <t>864509752</t>
  </si>
  <si>
    <t>https://podminky.urs.cz/item/CS_URS_2023_02/713111121</t>
  </si>
  <si>
    <t>"VŠ"1,7*1,2-0,6*0,9</t>
  </si>
  <si>
    <t>28376417</t>
  </si>
  <si>
    <t>deska XPS hrana polodrážková a hladký povrch 300kPA λ=0,035 tl 50mm</t>
  </si>
  <si>
    <t>110461670</t>
  </si>
  <si>
    <t>1,5*1,02 'Přepočtené koeficientem množství</t>
  </si>
  <si>
    <t>722</t>
  </si>
  <si>
    <t>Zdravotechnika - vnitřní vodovod</t>
  </si>
  <si>
    <t>722270101</t>
  </si>
  <si>
    <t>Vodoměrové sestavy závitové G 3/4"</t>
  </si>
  <si>
    <t>-85521917</t>
  </si>
  <si>
    <t>https://podminky.urs.cz/item/CS_URS_2023_02/722270101</t>
  </si>
  <si>
    <t>722270104</t>
  </si>
  <si>
    <t>Vodoměrové sestavy závitové G 6/4"</t>
  </si>
  <si>
    <t>-744947852</t>
  </si>
  <si>
    <t>https://podminky.urs.cz/item/CS_URS_2023_02/722270104</t>
  </si>
  <si>
    <t>998722101</t>
  </si>
  <si>
    <t>Přesun hmot pro vnitřní vodovod stanovený z hmotnosti přesunovaného materiálu vodorovná dopravní vzdálenost do 50 m v objektech výšky do 6 m</t>
  </si>
  <si>
    <t>-930047361</t>
  </si>
  <si>
    <t>https://podminky.urs.cz/item/CS_URS_2023_02/998722101</t>
  </si>
  <si>
    <t>767</t>
  </si>
  <si>
    <t>Konstrukce zámečnické</t>
  </si>
  <si>
    <t>767861010</t>
  </si>
  <si>
    <t>Montáž vnitřních kovových žebříků přímých délky přes 2 do 5 m, ukotvených do zdiva</t>
  </si>
  <si>
    <t>-888692595</t>
  </si>
  <si>
    <t>https://podminky.urs.cz/item/CS_URS_2023_02/767861010</t>
  </si>
  <si>
    <t>767995111</t>
  </si>
  <si>
    <t>Montáž ostatních atypických zámečnických konstrukcí hmotnosti do 5 kg</t>
  </si>
  <si>
    <t>1704155017</t>
  </si>
  <si>
    <t>https://podminky.urs.cz/item/CS_URS_2023_02/767995111</t>
  </si>
  <si>
    <t>R005</t>
  </si>
  <si>
    <t>Žebřík s výsuvnými madly, nerez ocel DIN 1.4301, lesk</t>
  </si>
  <si>
    <t>606530551</t>
  </si>
  <si>
    <t xml:space="preserve">Poznámka k položce:_x000d_
-příčle s protiskluzovou úpravou U-profil 25x25x3, dl.0,4 - 8 ks_x000d_
-zapuštění do zdiva 40/2 - 4 ks_x000d_
-zaslepení konce žebříku, PVC  - 2 ks"_x000d_
</t>
  </si>
  <si>
    <t>R006</t>
  </si>
  <si>
    <t>Nerezová podpěra potrubí</t>
  </si>
  <si>
    <t>2121650069</t>
  </si>
  <si>
    <t xml:space="preserve">Poznámka k položce:_x000d_
- sedlo, plech tl.2 mm DIN 1.4301 - 60 mm_x000d_
- nerez trubka 45/3 DIN 1.4301_x000d_
- plech tl.3 mm DIN 1.4301  200x200 mm"_x000d_
</t>
  </si>
  <si>
    <t>SO 313 - Přípojky splaškové kanalizace</t>
  </si>
  <si>
    <t>666352966</t>
  </si>
  <si>
    <t>"voda"4*1,1</t>
  </si>
  <si>
    <t>"plyn"6*1,1</t>
  </si>
  <si>
    <t>1853958980</t>
  </si>
  <si>
    <t>2*1,1</t>
  </si>
  <si>
    <t>-1436475030</t>
  </si>
  <si>
    <t>-252196373</t>
  </si>
  <si>
    <t>"VN"3*1,1</t>
  </si>
  <si>
    <t>"NN"6*1,1</t>
  </si>
  <si>
    <t>"VO"6*1,1</t>
  </si>
  <si>
    <t>"metr.síť"6*1,1</t>
  </si>
  <si>
    <t>132254205</t>
  </si>
  <si>
    <t>Hloubení zapažených rýh šířky přes 800 do 2 000 mm strojně s urovnáním dna do předepsaného profilu a spádu v hornině třídy těžitelnosti I skupiny 3 přes 500 do 1 000 m3</t>
  </si>
  <si>
    <t>268673169</t>
  </si>
  <si>
    <t>https://podminky.urs.cz/item/CS_URS_2023_02/132254205</t>
  </si>
  <si>
    <t>"1"6,2*1,1*2,965-6,2*1,1*0,65</t>
  </si>
  <si>
    <t>"2"6,2*1,1*3,06-6,2*1,1*0,65</t>
  </si>
  <si>
    <t>"3"6,2*1,1*2,94-6,2*1,1*0,65</t>
  </si>
  <si>
    <t>"4"11*1,1*2,22-11*1,1*0,65</t>
  </si>
  <si>
    <t>"5"5,5*1,1*2,83-5,5*1,1*0,65</t>
  </si>
  <si>
    <t>"6"5,5*1,1*2,88-5,5*1,1*0,65</t>
  </si>
  <si>
    <t>"poz.3524"11,6*1,1*2,95-11,6*1,1*0,65</t>
  </si>
  <si>
    <t>"poz.3528/1"11,4*1,1*2,34-11,4*1,1*0,65</t>
  </si>
  <si>
    <t>"poz.3531/1"11,4*1,1*2,67-11,4*1,1*0,65</t>
  </si>
  <si>
    <t>"poz.3536/24"12*1,1*1,97-12*1,1*0,65</t>
  </si>
  <si>
    <t>186,82*0,1</t>
  </si>
  <si>
    <t>132354205</t>
  </si>
  <si>
    <t>Hloubení zapažených rýh šířky přes 800 do 2 000 mm strojně s urovnáním dna do předepsaného profilu a spádu v hornině třídy těžitelnosti II skupiny 4 přes 500 do 1 000 m3</t>
  </si>
  <si>
    <t>-2074950212</t>
  </si>
  <si>
    <t>https://podminky.urs.cz/item/CS_URS_2023_02/132354205</t>
  </si>
  <si>
    <t>186,82*0,6</t>
  </si>
  <si>
    <t>132454205</t>
  </si>
  <si>
    <t>Hloubení zapažených rýh šířky přes 800 do 2 000 mm strojně s urovnáním dna do předepsaného profilu a spádu v hornině třídy těžitelnosti II skupiny 5 přes 500 do 1 000 m3</t>
  </si>
  <si>
    <t>533563017</t>
  </si>
  <si>
    <t>https://podminky.urs.cz/item/CS_URS_2023_02/132454205</t>
  </si>
  <si>
    <t>186,82*0,25</t>
  </si>
  <si>
    <t>1340466003</t>
  </si>
  <si>
    <t>186,82*0,05</t>
  </si>
  <si>
    <t>1686401501</t>
  </si>
  <si>
    <t>11*1,2*1,7+2,2*1,5*2+2,2*1,2*1,7+23,1*1,1*1,6</t>
  </si>
  <si>
    <t>-2105354935</t>
  </si>
  <si>
    <t>(11*1,32+5,5*1,93+5,5*1,98+11,4*1,44+11,4*1,77+12*1,07)*2</t>
  </si>
  <si>
    <t>-314292467</t>
  </si>
  <si>
    <t>(6,2*2,06+6,2*2,16+6,2*2,04+11,6*2,05)*2</t>
  </si>
  <si>
    <t>-1408713564</t>
  </si>
  <si>
    <t>-1644218080</t>
  </si>
  <si>
    <t>1831447364</t>
  </si>
  <si>
    <t>"obsyp"87*0,46*1,01*1,2</t>
  </si>
  <si>
    <t>1840384156</t>
  </si>
  <si>
    <t>-663861011</t>
  </si>
  <si>
    <t>-711652496</t>
  </si>
  <si>
    <t>"V"186,82</t>
  </si>
  <si>
    <t>"-vytl.kub."-66,55</t>
  </si>
  <si>
    <t>-605783511</t>
  </si>
  <si>
    <t>-1789271206</t>
  </si>
  <si>
    <t>48,5*2 'Přepočtené koeficientem množství</t>
  </si>
  <si>
    <t>845004486</t>
  </si>
  <si>
    <t>-1373554918</t>
  </si>
  <si>
    <t>48*2 'Přepočtené koeficientem množství</t>
  </si>
  <si>
    <t>-752968937</t>
  </si>
  <si>
    <t>379004009</t>
  </si>
  <si>
    <t>734801172</t>
  </si>
  <si>
    <t>87*1,1*0,1</t>
  </si>
  <si>
    <t>452312131</t>
  </si>
  <si>
    <t>Podkladní a zajišťovací konstrukce z betonu prostého v otevřeném výkopu bez zvýšených nároků na prostředí sedlové lože pod potrubí z betonu tř. C 12/15</t>
  </si>
  <si>
    <t>-315217801</t>
  </si>
  <si>
    <t>https://podminky.urs.cz/item/CS_URS_2023_02/452312131</t>
  </si>
  <si>
    <t>87*0,16</t>
  </si>
  <si>
    <t>831312121</t>
  </si>
  <si>
    <t>Montáž potrubí z trub kameninových hrdlových s integrovaným těsněním v otevřeném výkopu ve sklonu do 20 % DN 150</t>
  </si>
  <si>
    <t>1376359530</t>
  </si>
  <si>
    <t>https://podminky.urs.cz/item/CS_URS_2023_02/831312121</t>
  </si>
  <si>
    <t>59710675</t>
  </si>
  <si>
    <t>trouba kameninová glazovaná DN 150 dl 1,50m spojovací systém F</t>
  </si>
  <si>
    <t>1227712645</t>
  </si>
  <si>
    <t>87*1,015 'Přepočtené koeficientem množství</t>
  </si>
  <si>
    <t>837312221</t>
  </si>
  <si>
    <t>Montáž kameninových tvarovek na potrubí z trub kameninových v otevřeném výkopu s integrovaným těsněním jednoosých DN 150</t>
  </si>
  <si>
    <t>1040564794</t>
  </si>
  <si>
    <t>https://podminky.urs.cz/item/CS_URS_2023_02/837312221</t>
  </si>
  <si>
    <t>59710984</t>
  </si>
  <si>
    <t>koleno kameninové glazované DN 150 45° spojovací systém F</t>
  </si>
  <si>
    <t>-447526435</t>
  </si>
  <si>
    <t>30*1,015 'Přepočtené koeficientem množství</t>
  </si>
  <si>
    <t>WVN.SF632000W</t>
  </si>
  <si>
    <t>Zátka hrdlová kanalizace plastové KGM-160</t>
  </si>
  <si>
    <t>-1748769124</t>
  </si>
  <si>
    <t>10*1,015 'Přepočtené koeficientem množství</t>
  </si>
  <si>
    <t>WVN.SF702000W</t>
  </si>
  <si>
    <t>Přechod z plastového potrubí kanalizace na kameninové KGUSM-160</t>
  </si>
  <si>
    <t>-168416372</t>
  </si>
  <si>
    <t>Krátký propojovací kus PVC 150</t>
  </si>
  <si>
    <t>1448410701</t>
  </si>
  <si>
    <t>877315211</t>
  </si>
  <si>
    <t>1217895990</t>
  </si>
  <si>
    <t>https://podminky.urs.cz/item/CS_URS_2023_02/877315211</t>
  </si>
  <si>
    <t>894812111</t>
  </si>
  <si>
    <t>Revizní a čistící šachta z polypropylenu PP pro hladké trouby DN 315 šachtové dno (DN šachty / DN trubního vedení) DN 315/150 přímý tok</t>
  </si>
  <si>
    <t>1933595423</t>
  </si>
  <si>
    <t>https://podminky.urs.cz/item/CS_URS_2023_02/894812111</t>
  </si>
  <si>
    <t>894812133</t>
  </si>
  <si>
    <t>Revizní a čistící šachta z polypropylenu PP pro hladké trouby DN 315 roura šachtová korugovaná bez hrdla, světlé hloubky 3000 mm</t>
  </si>
  <si>
    <t>-1751495026</t>
  </si>
  <si>
    <t>https://podminky.urs.cz/item/CS_URS_2023_02/894812133</t>
  </si>
  <si>
    <t>894812141</t>
  </si>
  <si>
    <t>Revizní a čistící šachta z polypropylenu PP pro hladké trouby DN 315 roura šachtová korugovaná teleskopická (včetně těsnění) 375 mm</t>
  </si>
  <si>
    <t>213102253</t>
  </si>
  <si>
    <t>https://podminky.urs.cz/item/CS_URS_2023_02/894812141</t>
  </si>
  <si>
    <t>894812149</t>
  </si>
  <si>
    <t>Revizní a čistící šachta z polypropylenu PP pro hladké trouby DN 315 roura šachtová korugovaná Příplatek k cenám 2131 - 2142 za uříznutí šachtové roury</t>
  </si>
  <si>
    <t>606733043</t>
  </si>
  <si>
    <t>https://podminky.urs.cz/item/CS_URS_2023_02/894812149</t>
  </si>
  <si>
    <t>894812163</t>
  </si>
  <si>
    <t>Revizní a čistící šachta z polypropylenu PP pro hladké trouby DN 315 poklop litinový (pro třídu zatížení) plný do teleskopické trubky (D400)</t>
  </si>
  <si>
    <t>76202880</t>
  </si>
  <si>
    <t>https://podminky.urs.cz/item/CS_URS_2023_02/894812163</t>
  </si>
  <si>
    <t>998275101</t>
  </si>
  <si>
    <t>Přesun hmot pro trubní vedení hloubené z trub kameninových pro kanalizace v otevřeném výkopu dopravní vzdálenost do 15 m</t>
  </si>
  <si>
    <t>869711183</t>
  </si>
  <si>
    <t>https://podminky.urs.cz/item/CS_URS_2023_02/998275101</t>
  </si>
  <si>
    <t>998275124</t>
  </si>
  <si>
    <t>Přesun hmot pro trubní vedení hloubené z trub kameninových Příplatek k cenám za zvětšený přesun přes vymezenou největší dopravní vzdálenost do 500 m</t>
  </si>
  <si>
    <t>1721476312</t>
  </si>
  <si>
    <t>https://podminky.urs.cz/item/CS_URS_2023_02/998275124</t>
  </si>
  <si>
    <t>SO 314 - Přípojky dešťové kanalizace</t>
  </si>
  <si>
    <t>-298208768</t>
  </si>
  <si>
    <t>"voda"5*1</t>
  </si>
  <si>
    <t>"plyn"6*1</t>
  </si>
  <si>
    <t>-498019072</t>
  </si>
  <si>
    <t>"VN"3*1</t>
  </si>
  <si>
    <t>"NN"6*1</t>
  </si>
  <si>
    <t>"VO"6*1</t>
  </si>
  <si>
    <t>"metr.síť"6*1</t>
  </si>
  <si>
    <t>-821893339</t>
  </si>
  <si>
    <t>"1"8,2*1*2,56-8,2*1*0,65</t>
  </si>
  <si>
    <t>"2"8,2*1*2,565-8,2*1*0,65</t>
  </si>
  <si>
    <t>"3"8,2*1*2,51-8,2*1*0,65</t>
  </si>
  <si>
    <t>"4"8,8*1*1,7-8,8*1*0,65</t>
  </si>
  <si>
    <t>"5"8,4*1*2,28-8,4*1*0,65</t>
  </si>
  <si>
    <t>"6"8,4*1*2,2-8,4*1*0,65</t>
  </si>
  <si>
    <t>"TS1"3,5*1*2,57-3,5*1*0,65</t>
  </si>
  <si>
    <t>"TS2"4,6*1*2,695-4,6*1*0,65</t>
  </si>
  <si>
    <t>"hala"9,4*1*2,355-9,4*1*0,65</t>
  </si>
  <si>
    <t>"plán.bud."6,9*1*1,615-6,9*1*0,65</t>
  </si>
  <si>
    <t>121,4*0,1</t>
  </si>
  <si>
    <t>-1555013955</t>
  </si>
  <si>
    <t>121,4*0,6</t>
  </si>
  <si>
    <t>-2113508433</t>
  </si>
  <si>
    <t>121,4*0,25</t>
  </si>
  <si>
    <t>297081451</t>
  </si>
  <si>
    <t>121,4*0,05</t>
  </si>
  <si>
    <t>-79261759</t>
  </si>
  <si>
    <t>11*1,2*1,7+21*1,1*1,6</t>
  </si>
  <si>
    <t>-1410764189</t>
  </si>
  <si>
    <t>(8,2*1,76+8,2*1,765+8,2*1,71+8,8*0,9+8,4*1,48+8,4*1,4+3,5*1,77+4,6*1,895+9,4*1,55+6,9*0,82)*2</t>
  </si>
  <si>
    <t>-1811331263</t>
  </si>
  <si>
    <t>-1804603871</t>
  </si>
  <si>
    <t>1364660023</t>
  </si>
  <si>
    <t>393349144</t>
  </si>
  <si>
    <t>"V"121,4</t>
  </si>
  <si>
    <t>"-vytl.kub."-43,36</t>
  </si>
  <si>
    <t>98976466</t>
  </si>
  <si>
    <t>"obsyp"74,6*0,39*1,01*1,2</t>
  </si>
  <si>
    <t>-831191023</t>
  </si>
  <si>
    <t>35,262*2 'Přepočtené koeficientem množství</t>
  </si>
  <si>
    <t>1429222725</t>
  </si>
  <si>
    <t>-967573953</t>
  </si>
  <si>
    <t>-237547376</t>
  </si>
  <si>
    <t>-1133404313</t>
  </si>
  <si>
    <t>1408521698</t>
  </si>
  <si>
    <t>74,6*0,15</t>
  </si>
  <si>
    <t>-1479257615</t>
  </si>
  <si>
    <t>WVN.SP201031W</t>
  </si>
  <si>
    <t>Trubka kanalizační plastová PPKGEM-160x1000 SN10</t>
  </si>
  <si>
    <t>-739899254</t>
  </si>
  <si>
    <t>74,5*1,015 'Přepočtené koeficientem množství</t>
  </si>
  <si>
    <t>-1337356662</t>
  </si>
  <si>
    <t>877310330</t>
  </si>
  <si>
    <t>Montáž tvarovek na kanalizačním plastovém potrubí z polypropylenu PP nebo tvrdého PVC hladkého plnostěnného spojek nebo redukcí DN 150</t>
  </si>
  <si>
    <t>-1554535930</t>
  </si>
  <si>
    <t>https://podminky.urs.cz/item/CS_URS_2023_02/877310330</t>
  </si>
  <si>
    <t>-2113371014</t>
  </si>
  <si>
    <t>1623395397</t>
  </si>
  <si>
    <t>1199900680</t>
  </si>
  <si>
    <t>1049626621</t>
  </si>
  <si>
    <t>-752737616</t>
  </si>
  <si>
    <t>-1836793009</t>
  </si>
  <si>
    <t>388860363</t>
  </si>
  <si>
    <t>-1327639790</t>
  </si>
  <si>
    <t>-649809060</t>
  </si>
  <si>
    <t>-1741837742</t>
  </si>
  <si>
    <t>SO 401 - Veřejné osvětlení</t>
  </si>
  <si>
    <t xml:space="preserve">    E001 - Materiál elektromontážní</t>
  </si>
  <si>
    <t xml:space="preserve">    E002 - Materiál zemní</t>
  </si>
  <si>
    <t xml:space="preserve">    E003 - Elektromontáže</t>
  </si>
  <si>
    <t xml:space="preserve">    E004 - Zemní práce</t>
  </si>
  <si>
    <t xml:space="preserve">    E005 - Dodávky zařízení</t>
  </si>
  <si>
    <t xml:space="preserve">    E006 - Ostatní náklady</t>
  </si>
  <si>
    <t>E001</t>
  </si>
  <si>
    <t>Materiál elektromontážní</t>
  </si>
  <si>
    <t>RM001</t>
  </si>
  <si>
    <t>kabel CYKY 3x1,5</t>
  </si>
  <si>
    <t>912796030</t>
  </si>
  <si>
    <t>RM002</t>
  </si>
  <si>
    <t>kabel AYKY 4x16</t>
  </si>
  <si>
    <t>-785250596</t>
  </si>
  <si>
    <t>RM003</t>
  </si>
  <si>
    <t>vedení FeZn pr.10mm(0,63kg/m)</t>
  </si>
  <si>
    <t>2055034643</t>
  </si>
  <si>
    <t>RM004</t>
  </si>
  <si>
    <t>roura korugovaná pr.63/52mm</t>
  </si>
  <si>
    <t>1428303133</t>
  </si>
  <si>
    <t>RM006</t>
  </si>
  <si>
    <t>elvýzbroj stožáru 27Cu 1xE27/4xM8/35mm2</t>
  </si>
  <si>
    <t>-553189513</t>
  </si>
  <si>
    <t>E002</t>
  </si>
  <si>
    <t>Materiál zemní</t>
  </si>
  <si>
    <t>RZ001</t>
  </si>
  <si>
    <t>písek kopaný 0-2mm</t>
  </si>
  <si>
    <t>1254420383</t>
  </si>
  <si>
    <t>RZ002</t>
  </si>
  <si>
    <t>výstražná fólie šířka 0,34m</t>
  </si>
  <si>
    <t>541987703</t>
  </si>
  <si>
    <t>RZ003</t>
  </si>
  <si>
    <t>beton B13,5</t>
  </si>
  <si>
    <t>-1835577487</t>
  </si>
  <si>
    <t>RZ004</t>
  </si>
  <si>
    <t>stožárové pouzdro plast SP250/1000</t>
  </si>
  <si>
    <t>1330928407</t>
  </si>
  <si>
    <t>E003</t>
  </si>
  <si>
    <t>Elektromontáže</t>
  </si>
  <si>
    <t>RE001</t>
  </si>
  <si>
    <t>kabel(-CYKY) pevně uložený do 3x6/4x4/7x2,5</t>
  </si>
  <si>
    <t>1101309018</t>
  </si>
  <si>
    <t>RE002</t>
  </si>
  <si>
    <t>kabel(-AYKY) volně ulož.do 5x10/12x4/19x2,5/24x1,5</t>
  </si>
  <si>
    <t>-2028683586</t>
  </si>
  <si>
    <t>RE003</t>
  </si>
  <si>
    <t>uzemňov.vedení v zemi úplná mtž FeZn pr.8-10mm</t>
  </si>
  <si>
    <t>-1616021365</t>
  </si>
  <si>
    <t>RE004</t>
  </si>
  <si>
    <t>trubka plast volně uložená do pr.75mm</t>
  </si>
  <si>
    <t>912353397</t>
  </si>
  <si>
    <t>RE005</t>
  </si>
  <si>
    <t>stožár osvětlovací sadový ocelový</t>
  </si>
  <si>
    <t>1826139963</t>
  </si>
  <si>
    <t>RE006</t>
  </si>
  <si>
    <t>elektrovýzbroj stožárů pro 1 okruh</t>
  </si>
  <si>
    <t>1662527543</t>
  </si>
  <si>
    <t>RE007</t>
  </si>
  <si>
    <t>pilíř pro rozvaděč RVO</t>
  </si>
  <si>
    <t>401350864</t>
  </si>
  <si>
    <t>E004</t>
  </si>
  <si>
    <t>R010</t>
  </si>
  <si>
    <t>výkop kabel.rýhy šířka 35/hloubka 80cm tz.3/ko1.0</t>
  </si>
  <si>
    <t>-868369043</t>
  </si>
  <si>
    <t>R011</t>
  </si>
  <si>
    <t>kabelové lože 2x10cm kopaný písek šířka do 65cm</t>
  </si>
  <si>
    <t>848526322</t>
  </si>
  <si>
    <t>R012</t>
  </si>
  <si>
    <t>výstražná fólie šířka nad 30cm</t>
  </si>
  <si>
    <t>-1379034821</t>
  </si>
  <si>
    <t>R013</t>
  </si>
  <si>
    <t>zához kabelové rýhy šířka 35/hloubka 80cm tz.3</t>
  </si>
  <si>
    <t>841553012</t>
  </si>
  <si>
    <t>R014</t>
  </si>
  <si>
    <t>pouzdrový základ VO mimo trasu kabelu pr.0,3/1,5m</t>
  </si>
  <si>
    <t>-943443836</t>
  </si>
  <si>
    <t>R015</t>
  </si>
  <si>
    <t>výkop jámy do 2m3 pro stožár VO ruční tz.3/ko1.0</t>
  </si>
  <si>
    <t>211085869</t>
  </si>
  <si>
    <t>R016</t>
  </si>
  <si>
    <t>hutnění zeminy po vrstvách při strojním záhrnu</t>
  </si>
  <si>
    <t>209152289</t>
  </si>
  <si>
    <t>R017</t>
  </si>
  <si>
    <t>vytyčení trasy kabelu v zastavěném prostoru vč.mat</t>
  </si>
  <si>
    <t>km</t>
  </si>
  <si>
    <t>-526271882</t>
  </si>
  <si>
    <t>R018</t>
  </si>
  <si>
    <t>geodetické zaměření skutečné polohy-přímá trasa</t>
  </si>
  <si>
    <t>253402609</t>
  </si>
  <si>
    <t>E005</t>
  </si>
  <si>
    <t>Dodávky zařízení</t>
  </si>
  <si>
    <t>sadové svítidlo / LED 30W, LED 30W 3000 lm, 4000K</t>
  </si>
  <si>
    <t>1341998925</t>
  </si>
  <si>
    <t>stožár osvětlov bezpatic 5m žárZn</t>
  </si>
  <si>
    <t>-1866664053</t>
  </si>
  <si>
    <t>Rozvaděč RVO, včetně vysrtrojení a měření spotřeby</t>
  </si>
  <si>
    <t>-756589352</t>
  </si>
  <si>
    <t>R004</t>
  </si>
  <si>
    <t>Základ pilíře rozvaděče</t>
  </si>
  <si>
    <t>-432761854</t>
  </si>
  <si>
    <t>E006</t>
  </si>
  <si>
    <t>Ostatní náklady</t>
  </si>
  <si>
    <t>RO001</t>
  </si>
  <si>
    <t>poplatek za recyklaci svítidla</t>
  </si>
  <si>
    <t>-2042597253</t>
  </si>
  <si>
    <t>RO002</t>
  </si>
  <si>
    <t>poplatek za recyklaci světelného zdroje</t>
  </si>
  <si>
    <t>716486953</t>
  </si>
  <si>
    <t>SO 402 - Metropolitní síť</t>
  </si>
  <si>
    <t>trubky HDPE 40/33 mm</t>
  </si>
  <si>
    <t>1575713596</t>
  </si>
  <si>
    <t>mikrotrubky HDPE 12/5 mm</t>
  </si>
  <si>
    <t>528662007</t>
  </si>
  <si>
    <t>sloupkový optický rozvaděč</t>
  </si>
  <si>
    <t>-1049126383</t>
  </si>
  <si>
    <t>kabelová komora plastová, betonové víko</t>
  </si>
  <si>
    <t>-189877554</t>
  </si>
  <si>
    <t>ostatní drobný materiál, koncovky, spojky, záslepky a pod.</t>
  </si>
  <si>
    <t>-1195204563</t>
  </si>
  <si>
    <t>vytyčovací vodič CYY 6 mm</t>
  </si>
  <si>
    <t>-2078143248</t>
  </si>
  <si>
    <t>beton B12,5 vč. dopravy</t>
  </si>
  <si>
    <t>-27422800</t>
  </si>
  <si>
    <t>výstražná fólie šířky 0,22 m</t>
  </si>
  <si>
    <t>-1933337778</t>
  </si>
  <si>
    <t>písek kopaný 0-2 mm</t>
  </si>
  <si>
    <t>1487953651</t>
  </si>
  <si>
    <t>-126876601</t>
  </si>
  <si>
    <t>mikrotrubky HDPE 12/8 mm</t>
  </si>
  <si>
    <t>1398550782</t>
  </si>
  <si>
    <t>sloupkový optický rozvaděč - osazení</t>
  </si>
  <si>
    <t>220747082</t>
  </si>
  <si>
    <t>kabelová komora plastová, betonové víko - osazení</t>
  </si>
  <si>
    <t>-729210359</t>
  </si>
  <si>
    <t>R019</t>
  </si>
  <si>
    <t>-794736331</t>
  </si>
  <si>
    <t>R020</t>
  </si>
  <si>
    <t>podvrt pod silnicí II/360</t>
  </si>
  <si>
    <t>-264374369</t>
  </si>
  <si>
    <t>R021</t>
  </si>
  <si>
    <t>výstražná fólie šířky 22 cm</t>
  </si>
  <si>
    <t>1416142804</t>
  </si>
  <si>
    <t>R022</t>
  </si>
  <si>
    <t>386954245</t>
  </si>
  <si>
    <t>R023</t>
  </si>
  <si>
    <t>vytýčení trasy kabelu v zastavěném prostoru</t>
  </si>
  <si>
    <t>43853018</t>
  </si>
  <si>
    <t>R024</t>
  </si>
  <si>
    <t>geodetické zaměření skutečné polohy</t>
  </si>
  <si>
    <t>-858494463</t>
  </si>
  <si>
    <t>R025</t>
  </si>
  <si>
    <t>výkop jámy pro kabelovou komoru, pilíř tř. zeminy 4</t>
  </si>
  <si>
    <t>788606032</t>
  </si>
  <si>
    <t>R026</t>
  </si>
  <si>
    <t>-1130777871</t>
  </si>
  <si>
    <t>R027</t>
  </si>
  <si>
    <t>-1342001672</t>
  </si>
  <si>
    <t>R028</t>
  </si>
  <si>
    <t>-1599777379</t>
  </si>
  <si>
    <t>SO 501-1 - STL plynovod</t>
  </si>
  <si>
    <t>M - Práce a dodávky M</t>
  </si>
  <si>
    <t xml:space="preserve">    23-M - Montáže potrubí</t>
  </si>
  <si>
    <t xml:space="preserve">    58-M - Revize vyhrazených technických zařízení</t>
  </si>
  <si>
    <t>-590626598</t>
  </si>
  <si>
    <t>113107181</t>
  </si>
  <si>
    <t>Odstranění podkladů nebo krytů strojně plochy jednotlivě přes 50 m2 do 200 m2 s přemístěním hmot na skládku na vzdálenost do 20 m nebo s naložením na dopravní prostředek živičných, o tl. vrstvy do 50 mm</t>
  </si>
  <si>
    <t>263009861</t>
  </si>
  <si>
    <t>https://podminky.urs.cz/item/CS_URS_2023_02/113107181</t>
  </si>
  <si>
    <t>1258384652</t>
  </si>
  <si>
    <t>-128453583</t>
  </si>
  <si>
    <t>-2081986424</t>
  </si>
  <si>
    <t>12*0,8</t>
  </si>
  <si>
    <t>1163838</t>
  </si>
  <si>
    <t>13*0,8</t>
  </si>
  <si>
    <t>-17239515</t>
  </si>
  <si>
    <t>5*0,8</t>
  </si>
  <si>
    <t>1712533434</t>
  </si>
  <si>
    <t>3*0,8</t>
  </si>
  <si>
    <t>-1038554555</t>
  </si>
  <si>
    <t>"zatr."3*0,8*1,29-3*0,8*0,2</t>
  </si>
  <si>
    <t>"asf."107,8*0,8*1,35-107,8*0,8*0,35</t>
  </si>
  <si>
    <t>"pláň"135,1*0,8*1,26-135,1*0,8*0,65</t>
  </si>
  <si>
    <t>"pláň"116,7*0,8*1,22-116,7*0,8*0,65</t>
  </si>
  <si>
    <t>"pláň"73,6*0,8*1,38-73,6*0,8*0,65</t>
  </si>
  <si>
    <t>"pláň"18,2*0,8*1,52-18,2*0,8*0,65</t>
  </si>
  <si>
    <t>"asf."17*0,8*1,4-17*0,8*0,35</t>
  </si>
  <si>
    <t>"výkop pro nap.stáv.plyn ocel. DN 200"3*1,5*1,5-3*1,5*0,2</t>
  </si>
  <si>
    <t>"příp."61,4*0,8*1,25-61,4*0,8*0,65</t>
  </si>
  <si>
    <t>313,25*0,5</t>
  </si>
  <si>
    <t>1195564614</t>
  </si>
  <si>
    <t>-582303904</t>
  </si>
  <si>
    <t>9,6*1,2*1,7+10,4*1,2*1,7+4*1,1*1,6</t>
  </si>
  <si>
    <t>952913127</t>
  </si>
  <si>
    <t>"obsyp pískem"119,36*1,01*1,2</t>
  </si>
  <si>
    <t>1735752082</t>
  </si>
  <si>
    <t>"pískové lože"(362,6+73,6+35,2+61,4)*0,8*0,1</t>
  </si>
  <si>
    <t>"napojení"3*1,5*0,1</t>
  </si>
  <si>
    <t>"obsyp pískem"</t>
  </si>
  <si>
    <t>362,6*0,8*0,29</t>
  </si>
  <si>
    <t>(73,6+35,2)*0,8*0,26</t>
  </si>
  <si>
    <t>61,4*0,8*0,23</t>
  </si>
  <si>
    <t>3*1,5*0,29</t>
  </si>
  <si>
    <t>-1749311938</t>
  </si>
  <si>
    <t>"V"313,26</t>
  </si>
  <si>
    <t>"-vytl.kub."-162,43</t>
  </si>
  <si>
    <t>1237356343</t>
  </si>
  <si>
    <t>58337303</t>
  </si>
  <si>
    <t>štěrkopísek frakce 0/8</t>
  </si>
  <si>
    <t>-427675575</t>
  </si>
  <si>
    <t>144,64*2 'Přepočtené koeficientem množství</t>
  </si>
  <si>
    <t>1259593201</t>
  </si>
  <si>
    <t>-1654545700</t>
  </si>
  <si>
    <t>-1498974629</t>
  </si>
  <si>
    <t>2,4*0,02 'Přepočtené koeficientem množství</t>
  </si>
  <si>
    <t>-1769728038</t>
  </si>
  <si>
    <t>-997371906</t>
  </si>
  <si>
    <t>-1176125224</t>
  </si>
  <si>
    <t>1578728628</t>
  </si>
  <si>
    <t>-995555953</t>
  </si>
  <si>
    <t>891241112</t>
  </si>
  <si>
    <t>Montáž vodovodních armatur na potrubí šoupátek nebo klapek uzavíracích v otevřeném výkopu nebo v šachtách s osazením zemní soupravy (bez poklopů) DN 80</t>
  </si>
  <si>
    <t>-617659486</t>
  </si>
  <si>
    <t>https://podminky.urs.cz/item/CS_URS_2023_02/891241112</t>
  </si>
  <si>
    <t>HWL.405608009011</t>
  </si>
  <si>
    <t>ŠOUPĚ VEVAŘOVACÍ PE K SDR17,6 PLYN PE 100 80/90</t>
  </si>
  <si>
    <t>1012907546</t>
  </si>
  <si>
    <t>HWL.2055K0000000</t>
  </si>
  <si>
    <t>POKLOP TELESKOPICKÝ PRO ŠOUP. PLAST PLYN</t>
  </si>
  <si>
    <t>952861008</t>
  </si>
  <si>
    <t>HWL.348100000000</t>
  </si>
  <si>
    <t xml:space="preserve">PODKLAD. DESKA  UNI UNI</t>
  </si>
  <si>
    <t>1961281972</t>
  </si>
  <si>
    <t>HWL.950205010003</t>
  </si>
  <si>
    <t>SOUPRAVA ZEMNÍ TELESKOPICKÁ E2-1,3 -1,8 50-100 (1,3-1,8m)</t>
  </si>
  <si>
    <t>1310707532</t>
  </si>
  <si>
    <t>899401112</t>
  </si>
  <si>
    <t>Osazení poklopů litinových šoupátkových</t>
  </si>
  <si>
    <t>-2031860246</t>
  </si>
  <si>
    <t>https://podminky.urs.cz/item/CS_URS_2023_02/899401112</t>
  </si>
  <si>
    <t>899712111</t>
  </si>
  <si>
    <t>Orientační tabulky na vodovodních a kanalizačních řadech na zdivu</t>
  </si>
  <si>
    <t>-1670544705</t>
  </si>
  <si>
    <t>https://podminky.urs.cz/item/CS_URS_2023_02/899712111</t>
  </si>
  <si>
    <t>-902862397</t>
  </si>
  <si>
    <t>2*61,4</t>
  </si>
  <si>
    <t>2*471,4</t>
  </si>
  <si>
    <t>-545136940</t>
  </si>
  <si>
    <t>471,4+61,4</t>
  </si>
  <si>
    <t>899911101</t>
  </si>
  <si>
    <t>Kluzné objímky (pojízdná sedla) pro zasunutí potrubí do chráničky výšky 25 mm vnějšího průměru potrubí do 183 mm</t>
  </si>
  <si>
    <t>529989197</t>
  </si>
  <si>
    <t>https://podminky.urs.cz/item/CS_URS_2021_01/899911101</t>
  </si>
  <si>
    <t>899913133</t>
  </si>
  <si>
    <t>Koncové uzavírací manžety chrániček DN potrubí x DN chráničky DN 80 x 150</t>
  </si>
  <si>
    <t>236012185</t>
  </si>
  <si>
    <t>https://podminky.urs.cz/item/CS_URS_2023_02/899913133</t>
  </si>
  <si>
    <t>919735111</t>
  </si>
  <si>
    <t>Řezání stávajícího živičného krytu nebo podkladu hloubky do 50 mm</t>
  </si>
  <si>
    <t>-1672130013</t>
  </si>
  <si>
    <t>https://podminky.urs.cz/item/CS_URS_2023_02/919735111</t>
  </si>
  <si>
    <t>107,8+17</t>
  </si>
  <si>
    <t>1473138679</t>
  </si>
  <si>
    <t>1212978048</t>
  </si>
  <si>
    <t>53,714*14 'Přepočtené koeficientem množství</t>
  </si>
  <si>
    <t>1053137711</t>
  </si>
  <si>
    <t>981407356</t>
  </si>
  <si>
    <t>2014863807</t>
  </si>
  <si>
    <t>1702459856</t>
  </si>
  <si>
    <t>Práce a dodávky M</t>
  </si>
  <si>
    <t>23-M</t>
  </si>
  <si>
    <t>Montáže potrubí</t>
  </si>
  <si>
    <t>230205025</t>
  </si>
  <si>
    <t>Montáž potrubí PE průměru do 110 mm návin nebo tyč, svařované na tupo nebo elektrospojkou Ø 32, tl. stěny 3,0 mm</t>
  </si>
  <si>
    <t>1511817900</t>
  </si>
  <si>
    <t>https://podminky.urs.cz/item/CS_URS_2023_02/230205025</t>
  </si>
  <si>
    <t>230205042</t>
  </si>
  <si>
    <t>Montáž potrubí PE průměru do 110 mm návin nebo tyč, svařované na tupo nebo elektrospojkou Ø 63, tl. stěny 5,8 mm</t>
  </si>
  <si>
    <t>-1523344061</t>
  </si>
  <si>
    <t>https://podminky.urs.cz/item/CS_URS_2023_02/230205042</t>
  </si>
  <si>
    <t>230205052</t>
  </si>
  <si>
    <t>Montáž potrubí PE průměru do 110 mm návin nebo tyč, svařované na tupo nebo elektrospojkou Ø 90, tl. stěny 8,2 mm</t>
  </si>
  <si>
    <t>434769861</t>
  </si>
  <si>
    <t>https://podminky.urs.cz/item/CS_URS_2023_02/230205052</t>
  </si>
  <si>
    <t>230205056</t>
  </si>
  <si>
    <t>Montáž potrubí PE průměru do 110 mm návin nebo tyč, svařované na tupo nebo elektrospojkou Ø 110, tl. stěny 10,0 mm</t>
  </si>
  <si>
    <t>-83986416</t>
  </si>
  <si>
    <t>https://podminky.urs.cz/item/CS_URS_2023_02/230205056</t>
  </si>
  <si>
    <t>Poznámka k položce:_x000d_
chránička</t>
  </si>
  <si>
    <t>230205126</t>
  </si>
  <si>
    <t>Montáž potrubí PE průměru přes 110 mm Ø 160, tl. stěny 14,6 mm</t>
  </si>
  <si>
    <t>-2008701564</t>
  </si>
  <si>
    <t>https://podminky.urs.cz/item/CS_URS_2023_02/230205126</t>
  </si>
  <si>
    <t>128</t>
  </si>
  <si>
    <t>-1344693226</t>
  </si>
  <si>
    <t>Poznámka k položce:_x000d_
plynovodní</t>
  </si>
  <si>
    <t>-1046945639</t>
  </si>
  <si>
    <t>28613115</t>
  </si>
  <si>
    <t>trubka vodovodní PE100 RC PN 16 SDR11 90x8,2mm</t>
  </si>
  <si>
    <t>-269032905</t>
  </si>
  <si>
    <t>28613116</t>
  </si>
  <si>
    <t>trubka vodovodní PE100 RC PN 16 SDR11 110x10,0mm</t>
  </si>
  <si>
    <t>697044308</t>
  </si>
  <si>
    <t>28613118</t>
  </si>
  <si>
    <t>trubka vodovodní PE100 RC PN 16 SDR11 160x14,6mm</t>
  </si>
  <si>
    <t>282265774</t>
  </si>
  <si>
    <t>230220017</t>
  </si>
  <si>
    <t>Montáž příslušenství plynovodů čichačky na plynovod DN 80</t>
  </si>
  <si>
    <t>716521457</t>
  </si>
  <si>
    <t>https://podminky.urs.cz/item/CS_URS_2023_02/230220017</t>
  </si>
  <si>
    <t>230220031</t>
  </si>
  <si>
    <t>Montáž příslušenství plynovodů čichačky na chráničku plynovodu</t>
  </si>
  <si>
    <t>-132246744</t>
  </si>
  <si>
    <t>https://podminky.urs.cz/item/CS_URS_2023_02/230220031</t>
  </si>
  <si>
    <t>23023-0000</t>
  </si>
  <si>
    <t>Očištění potrubí</t>
  </si>
  <si>
    <t>-863432709</t>
  </si>
  <si>
    <t>230230016</t>
  </si>
  <si>
    <t>Tlakové zkoušky hlavní vzduchem 0,6 MPa DN 50</t>
  </si>
  <si>
    <t>-747199924</t>
  </si>
  <si>
    <t>https://podminky.urs.cz/item/CS_URS_2023_02/230230016</t>
  </si>
  <si>
    <t>230230017</t>
  </si>
  <si>
    <t>Tlakové zkoušky hlavní vzduchem 0,6 MPa DN 80</t>
  </si>
  <si>
    <t>1320821478</t>
  </si>
  <si>
    <t>https://podminky.urs.cz/item/CS_URS_2023_02/230230017</t>
  </si>
  <si>
    <t>Napojení nového plynového potrubí na stávající</t>
  </si>
  <si>
    <t>1868836584</t>
  </si>
  <si>
    <t>230205252</t>
  </si>
  <si>
    <t>Montáž trubních dílů PE průměru do 110 mm elektrotvarovky nebo svařované na tupo Ø 90, tl. stěny 8,2 mm</t>
  </si>
  <si>
    <t>278248173</t>
  </si>
  <si>
    <t>https://podminky.urs.cz/item/CS_URS_2023_02/230205252</t>
  </si>
  <si>
    <t>28615313</t>
  </si>
  <si>
    <t>záslepka SDR11 PE 100 D 63mm</t>
  </si>
  <si>
    <t>-532300368</t>
  </si>
  <si>
    <t>28615315</t>
  </si>
  <si>
    <t>záslepka SDR11 PE 100 D 90mm</t>
  </si>
  <si>
    <t>1895080373</t>
  </si>
  <si>
    <t>WVN.FF485328W</t>
  </si>
  <si>
    <t>Redukovaný T-kus SDR11 63/32</t>
  </si>
  <si>
    <t>-592173647</t>
  </si>
  <si>
    <t>WVN.FF201027Wr</t>
  </si>
  <si>
    <t>Redukovaný T-kus SDR11 90/32</t>
  </si>
  <si>
    <t>-1306641963</t>
  </si>
  <si>
    <t>WVN.FF585045W</t>
  </si>
  <si>
    <t>Redukovaný T-kus SDR11 90/63</t>
  </si>
  <si>
    <t>-1848951714</t>
  </si>
  <si>
    <t>58-M</t>
  </si>
  <si>
    <t>Revize vyhrazených technických zařízení</t>
  </si>
  <si>
    <t>580506322</t>
  </si>
  <si>
    <t>Opakovaná tlaková zkouška plynovodu odvzdušnění plynovodu DN do 80, délky přes 20 do 100 m</t>
  </si>
  <si>
    <t>úsek</t>
  </si>
  <si>
    <t>928093350</t>
  </si>
  <si>
    <t>https://podminky.urs.cz/item/CS_URS_2023_02/580506322</t>
  </si>
  <si>
    <t>SO 501-2 - HUP – plynoměrná sestava</t>
  </si>
  <si>
    <t xml:space="preserve">    723 - Zdravotechnika - vnitřní plynovod</t>
  </si>
  <si>
    <t>-88300678</t>
  </si>
  <si>
    <t>2*11</t>
  </si>
  <si>
    <t>402290928</t>
  </si>
  <si>
    <t>877161101</t>
  </si>
  <si>
    <t>Montáž tvarovek na vodovodním plastovém potrubí z polyetylenu PE 100 elektrotvarovek SDR 11/PN16 spojek, oblouků nebo redukcí d 32</t>
  </si>
  <si>
    <t>-1930727726</t>
  </si>
  <si>
    <t>https://podminky.urs.cz/item/CS_URS_2023_02/877161101</t>
  </si>
  <si>
    <t>28653052</t>
  </si>
  <si>
    <t>elektrokoleno 90° PE 100 D 32mm</t>
  </si>
  <si>
    <t>1676584605</t>
  </si>
  <si>
    <t>723</t>
  </si>
  <si>
    <t>Zdravotechnika - vnitřní plynovod</t>
  </si>
  <si>
    <t>723180113</t>
  </si>
  <si>
    <t>Potrubí z vlnovcových trubek z nerezové oceli (EUROGW AISI 316) PN 0,5 DN 20</t>
  </si>
  <si>
    <t>2044042863</t>
  </si>
  <si>
    <t>https://podminky.urs.cz/item/CS_URS_2023_02/723180113</t>
  </si>
  <si>
    <t>0,4*11</t>
  </si>
  <si>
    <t>723180114</t>
  </si>
  <si>
    <t>Potrubí z vlnovcových trubek z nerezové oceli (EUROGW AISI 316) PN 0,5 DN 25</t>
  </si>
  <si>
    <t>-755688594</t>
  </si>
  <si>
    <t>https://podminky.urs.cz/item/CS_URS_2023_02/723180114</t>
  </si>
  <si>
    <t>0,6*11</t>
  </si>
  <si>
    <t>723231163</t>
  </si>
  <si>
    <t>Armatury se dvěma závity kohouty kulové PN 42 do 185°C plnoprůtokové vnitřní závit těžká řada G 3/4"</t>
  </si>
  <si>
    <t>1262142953</t>
  </si>
  <si>
    <t>https://podminky.urs.cz/item/CS_URS_2023_02/723231163</t>
  </si>
  <si>
    <t>72300-0000</t>
  </si>
  <si>
    <t>Zátka G3/4"</t>
  </si>
  <si>
    <t>-545317989</t>
  </si>
  <si>
    <t>723231164</t>
  </si>
  <si>
    <t>Armatury se dvěma závity kohouty kulové PN 42 do 185°C plnoprůtokové vnitřní závit těžká řada G 1"</t>
  </si>
  <si>
    <t>1838246953</t>
  </si>
  <si>
    <t>https://podminky.urs.cz/item/CS_URS_2023_02/723231164</t>
  </si>
  <si>
    <t>998723101</t>
  </si>
  <si>
    <t>Přesun hmot pro vnitřní plynovod stanovený z hmotnosti přesunovaného materiálu vodorovná dopravní vzdálenost do 50 m v objektech výšky do 6 m</t>
  </si>
  <si>
    <t>1931388347</t>
  </si>
  <si>
    <t>https://podminky.urs.cz/item/CS_URS_2023_02/998723101</t>
  </si>
  <si>
    <t>230201012</t>
  </si>
  <si>
    <t>Montáž potrubí z oceli Ø do 60,3 mm, tl. stěny 3,2 mm</t>
  </si>
  <si>
    <t>-892252226</t>
  </si>
  <si>
    <t>https://podminky.urs.cz/item/CS_URS_2023_02/230201012</t>
  </si>
  <si>
    <t>Ochranná trubka ocel 50 dl.1,5 m</t>
  </si>
  <si>
    <t>256</t>
  </si>
  <si>
    <t>483161383</t>
  </si>
  <si>
    <t>230260031</t>
  </si>
  <si>
    <t>Montáž regulačních stanic plynu skříňových do 2000 m3/h</t>
  </si>
  <si>
    <t>178700798</t>
  </si>
  <si>
    <t>https://podminky.urs.cz/item/CS_URS_2023_02/230260031</t>
  </si>
  <si>
    <t>8500010840</t>
  </si>
  <si>
    <t>Skříň plynoměrová pilíř, APZ/NK-7-C-2</t>
  </si>
  <si>
    <t>1749019754</t>
  </si>
  <si>
    <t>ostatní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</si>
  <si>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</si>
  <si>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</si>
  <si>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</si>
  <si>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</si>
  <si>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</si>
  <si>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VRN</t>
  </si>
  <si>
    <t>Vedlejší rozpočtové náklady</t>
  </si>
  <si>
    <t>VRN1</t>
  </si>
  <si>
    <t>Průzkumné, geodetické a projektové práce</t>
  </si>
  <si>
    <t>R_aqa_os04</t>
  </si>
  <si>
    <t>Vytýčení stavby</t>
  </si>
  <si>
    <t>kpl</t>
  </si>
  <si>
    <t>375395419</t>
  </si>
  <si>
    <t>R_aqa_os10</t>
  </si>
  <si>
    <t>Geodetické zaměření</t>
  </si>
  <si>
    <t>1555355197</t>
  </si>
  <si>
    <t>R_aqa_os11</t>
  </si>
  <si>
    <t>Dokumentace skutečného provedení</t>
  </si>
  <si>
    <t>-1828996601</t>
  </si>
  <si>
    <t>R_aqa_os25</t>
  </si>
  <si>
    <t>vyhotovení geometrických plánu pro vklad do KN</t>
  </si>
  <si>
    <t>-625024782</t>
  </si>
  <si>
    <t>VRN3</t>
  </si>
  <si>
    <t>Zařízení staveniště</t>
  </si>
  <si>
    <t>R_aqa_os01</t>
  </si>
  <si>
    <t>538791793</t>
  </si>
  <si>
    <t>R_aqa_os16</t>
  </si>
  <si>
    <t>Dopravní značení</t>
  </si>
  <si>
    <t>-754239699</t>
  </si>
  <si>
    <t>VRN4</t>
  </si>
  <si>
    <t>Inženýrská činnost</t>
  </si>
  <si>
    <t>R_aqa_os19</t>
  </si>
  <si>
    <t>Kompletační a koordinační činnost</t>
  </si>
  <si>
    <t>831535136</t>
  </si>
  <si>
    <t>VRN9</t>
  </si>
  <si>
    <t>R_aqa_os06</t>
  </si>
  <si>
    <t>Komplexní zkoušky</t>
  </si>
  <si>
    <t>513879072</t>
  </si>
  <si>
    <t>R_aqa_os21</t>
  </si>
  <si>
    <t>Hutnící zkoušky pláně v komunikacích</t>
  </si>
  <si>
    <t>1806728275</t>
  </si>
  <si>
    <t>R_aqa_os22</t>
  </si>
  <si>
    <t>Revize elektro</t>
  </si>
  <si>
    <t>-516427830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</si>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</sst>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2" fillId="0" borderId="0" applyNumberFormat="0" applyFill="0" applyBorder="0" applyAlignment="0" applyProtection="0"/>
  </cellStyleXfs>
  <cellXfs count="38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23" xfId="0"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39" fillId="2" borderId="20" xfId="0" applyFont="1" applyFill="1" applyBorder="1" applyAlignment="1" applyProtection="1">
      <alignment horizontal="left" vertical="center"/>
      <protection locked="0"/>
    </xf>
    <xf numFmtId="0" fontId="39" fillId="0" borderId="21" xfId="0" applyFont="1" applyBorder="1" applyAlignment="1" applyProtection="1">
      <alignment horizontal="center"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50" fillId="0" borderId="27" xfId="0" applyFont="1" applyBorder="1" applyAlignment="1" applyProtection="1">
      <alignment horizontal="left" vertical="center"/>
    </xf>
    <xf numFmtId="0" fontId="51" fillId="0" borderId="1" xfId="0" applyFont="1" applyBorder="1" applyAlignment="1" applyProtection="1">
      <alignment vertical="top"/>
    </xf>
    <xf numFmtId="0" fontId="51" fillId="0" borderId="1" xfId="0" applyFont="1" applyBorder="1" applyAlignment="1" applyProtection="1">
      <alignment horizontal="left" vertical="center"/>
    </xf>
    <xf numFmtId="0" fontId="51" fillId="0" borderId="1" xfId="0" applyFont="1" applyBorder="1" applyAlignment="1" applyProtection="1">
      <alignment horizontal="center" vertical="center"/>
    </xf>
    <xf numFmtId="49" fontId="51" fillId="0" borderId="1" xfId="0" applyNumberFormat="1" applyFont="1" applyBorder="1" applyAlignment="1" applyProtection="1">
      <alignment horizontal="left" vertical="center"/>
    </xf>
    <xf numFmtId="0" fontId="50" fillId="0" borderId="28" xfId="0" applyFont="1" applyBorder="1" applyAlignment="1" applyProtection="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3_02/113107163" TargetMode="External" /><Relationship Id="rId2" Type="http://schemas.openxmlformats.org/officeDocument/2006/relationships/hyperlink" Target="https://podminky.urs.cz/item/CS_URS_2023_02/113107181" TargetMode="External" /><Relationship Id="rId3" Type="http://schemas.openxmlformats.org/officeDocument/2006/relationships/hyperlink" Target="https://podminky.urs.cz/item/CS_URS_2023_02/115101201" TargetMode="External" /><Relationship Id="rId4" Type="http://schemas.openxmlformats.org/officeDocument/2006/relationships/hyperlink" Target="https://podminky.urs.cz/item/CS_URS_2023_02/115101301" TargetMode="External" /><Relationship Id="rId5" Type="http://schemas.openxmlformats.org/officeDocument/2006/relationships/hyperlink" Target="https://podminky.urs.cz/item/CS_URS_2023_02/119001401" TargetMode="External" /><Relationship Id="rId6" Type="http://schemas.openxmlformats.org/officeDocument/2006/relationships/hyperlink" Target="https://podminky.urs.cz/item/CS_URS_2023_02/119001411" TargetMode="External" /><Relationship Id="rId7" Type="http://schemas.openxmlformats.org/officeDocument/2006/relationships/hyperlink" Target="https://podminky.urs.cz/item/CS_URS_2023_02/119001421" TargetMode="External" /><Relationship Id="rId8" Type="http://schemas.openxmlformats.org/officeDocument/2006/relationships/hyperlink" Target="https://podminky.urs.cz/item/CS_URS_2023_02/121151103" TargetMode="External" /><Relationship Id="rId9" Type="http://schemas.openxmlformats.org/officeDocument/2006/relationships/hyperlink" Target="https://podminky.urs.cz/item/CS_URS_2023_02/132251104" TargetMode="External" /><Relationship Id="rId10" Type="http://schemas.openxmlformats.org/officeDocument/2006/relationships/hyperlink" Target="https://podminky.urs.cz/item/CS_URS_2023_02/132351104" TargetMode="External" /><Relationship Id="rId11" Type="http://schemas.openxmlformats.org/officeDocument/2006/relationships/hyperlink" Target="https://podminky.urs.cz/item/CS_URS_2023_02/139001101" TargetMode="External" /><Relationship Id="rId12" Type="http://schemas.openxmlformats.org/officeDocument/2006/relationships/hyperlink" Target="https://podminky.urs.cz/item/CS_URS_2023_02/162251102" TargetMode="External" /><Relationship Id="rId13" Type="http://schemas.openxmlformats.org/officeDocument/2006/relationships/hyperlink" Target="https://podminky.urs.cz/item/CS_URS_2023_02/162351123" TargetMode="External" /><Relationship Id="rId14" Type="http://schemas.openxmlformats.org/officeDocument/2006/relationships/hyperlink" Target="https://podminky.urs.cz/item/CS_URS_2023_02/174151101" TargetMode="External" /><Relationship Id="rId15" Type="http://schemas.openxmlformats.org/officeDocument/2006/relationships/hyperlink" Target="https://podminky.urs.cz/item/CS_URS_2023_02/175151101" TargetMode="External" /><Relationship Id="rId16" Type="http://schemas.openxmlformats.org/officeDocument/2006/relationships/hyperlink" Target="https://podminky.urs.cz/item/CS_URS_2023_02/181351003" TargetMode="External" /><Relationship Id="rId17" Type="http://schemas.openxmlformats.org/officeDocument/2006/relationships/hyperlink" Target="https://podminky.urs.cz/item/CS_URS_2023_02/181411131" TargetMode="External" /><Relationship Id="rId18" Type="http://schemas.openxmlformats.org/officeDocument/2006/relationships/hyperlink" Target="https://podminky.urs.cz/item/CS_URS_2023_02/451573111" TargetMode="External" /><Relationship Id="rId19" Type="http://schemas.openxmlformats.org/officeDocument/2006/relationships/hyperlink" Target="https://podminky.urs.cz/item/CS_URS_2023_02/564871116" TargetMode="External" /><Relationship Id="rId20" Type="http://schemas.openxmlformats.org/officeDocument/2006/relationships/hyperlink" Target="https://podminky.urs.cz/item/CS_URS_2023_02/565135111" TargetMode="External" /><Relationship Id="rId21" Type="http://schemas.openxmlformats.org/officeDocument/2006/relationships/hyperlink" Target="https://podminky.urs.cz/item/CS_URS_2023_02/573111115" TargetMode="External" /><Relationship Id="rId22" Type="http://schemas.openxmlformats.org/officeDocument/2006/relationships/hyperlink" Target="https://podminky.urs.cz/item/CS_URS_2023_02/573211111" TargetMode="External" /><Relationship Id="rId23" Type="http://schemas.openxmlformats.org/officeDocument/2006/relationships/hyperlink" Target="https://podminky.urs.cz/item/CS_URS_2023_02/891241112" TargetMode="External" /><Relationship Id="rId24" Type="http://schemas.openxmlformats.org/officeDocument/2006/relationships/hyperlink" Target="https://podminky.urs.cz/item/CS_URS_2023_02/899401112" TargetMode="External" /><Relationship Id="rId25" Type="http://schemas.openxmlformats.org/officeDocument/2006/relationships/hyperlink" Target="https://podminky.urs.cz/item/CS_URS_2023_02/899712111" TargetMode="External" /><Relationship Id="rId26" Type="http://schemas.openxmlformats.org/officeDocument/2006/relationships/hyperlink" Target="https://podminky.urs.cz/item/CS_URS_2023_02/899721111" TargetMode="External" /><Relationship Id="rId27" Type="http://schemas.openxmlformats.org/officeDocument/2006/relationships/hyperlink" Target="https://podminky.urs.cz/item/CS_URS_2023_02/899722113" TargetMode="External" /><Relationship Id="rId28" Type="http://schemas.openxmlformats.org/officeDocument/2006/relationships/hyperlink" Target="https://podminky.urs.cz/item/CS_URS_2021_01/899911101" TargetMode="External" /><Relationship Id="rId29" Type="http://schemas.openxmlformats.org/officeDocument/2006/relationships/hyperlink" Target="https://podminky.urs.cz/item/CS_URS_2023_02/899913133" TargetMode="External" /><Relationship Id="rId30" Type="http://schemas.openxmlformats.org/officeDocument/2006/relationships/hyperlink" Target="https://podminky.urs.cz/item/CS_URS_2023_02/919735111" TargetMode="External" /><Relationship Id="rId31" Type="http://schemas.openxmlformats.org/officeDocument/2006/relationships/hyperlink" Target="https://podminky.urs.cz/item/CS_URS_2023_02/997221551" TargetMode="External" /><Relationship Id="rId32" Type="http://schemas.openxmlformats.org/officeDocument/2006/relationships/hyperlink" Target="https://podminky.urs.cz/item/CS_URS_2023_02/997221559" TargetMode="External" /><Relationship Id="rId33" Type="http://schemas.openxmlformats.org/officeDocument/2006/relationships/hyperlink" Target="https://podminky.urs.cz/item/CS_URS_2023_02/997221873" TargetMode="External" /><Relationship Id="rId34" Type="http://schemas.openxmlformats.org/officeDocument/2006/relationships/hyperlink" Target="https://podminky.urs.cz/item/CS_URS_2023_02/997221875" TargetMode="External" /><Relationship Id="rId35" Type="http://schemas.openxmlformats.org/officeDocument/2006/relationships/hyperlink" Target="https://podminky.urs.cz/item/CS_URS_2023_02/998276101" TargetMode="External" /><Relationship Id="rId36" Type="http://schemas.openxmlformats.org/officeDocument/2006/relationships/hyperlink" Target="https://podminky.urs.cz/item/CS_URS_2023_02/998276124" TargetMode="External" /><Relationship Id="rId37" Type="http://schemas.openxmlformats.org/officeDocument/2006/relationships/hyperlink" Target="https://podminky.urs.cz/item/CS_URS_2023_02/230205025" TargetMode="External" /><Relationship Id="rId38" Type="http://schemas.openxmlformats.org/officeDocument/2006/relationships/hyperlink" Target="https://podminky.urs.cz/item/CS_URS_2023_02/230205042" TargetMode="External" /><Relationship Id="rId39" Type="http://schemas.openxmlformats.org/officeDocument/2006/relationships/hyperlink" Target="https://podminky.urs.cz/item/CS_URS_2023_02/230205052" TargetMode="External" /><Relationship Id="rId40" Type="http://schemas.openxmlformats.org/officeDocument/2006/relationships/hyperlink" Target="https://podminky.urs.cz/item/CS_URS_2023_02/230205056" TargetMode="External" /><Relationship Id="rId41" Type="http://schemas.openxmlformats.org/officeDocument/2006/relationships/hyperlink" Target="https://podminky.urs.cz/item/CS_URS_2023_02/230205126" TargetMode="External" /><Relationship Id="rId42" Type="http://schemas.openxmlformats.org/officeDocument/2006/relationships/hyperlink" Target="https://podminky.urs.cz/item/CS_URS_2023_02/230220017" TargetMode="External" /><Relationship Id="rId43" Type="http://schemas.openxmlformats.org/officeDocument/2006/relationships/hyperlink" Target="https://podminky.urs.cz/item/CS_URS_2023_02/230220031" TargetMode="External" /><Relationship Id="rId44" Type="http://schemas.openxmlformats.org/officeDocument/2006/relationships/hyperlink" Target="https://podminky.urs.cz/item/CS_URS_2023_02/230230016" TargetMode="External" /><Relationship Id="rId45" Type="http://schemas.openxmlformats.org/officeDocument/2006/relationships/hyperlink" Target="https://podminky.urs.cz/item/CS_URS_2023_02/230230017" TargetMode="External" /><Relationship Id="rId46" Type="http://schemas.openxmlformats.org/officeDocument/2006/relationships/hyperlink" Target="https://podminky.urs.cz/item/CS_URS_2023_02/230205252" TargetMode="External" /><Relationship Id="rId47" Type="http://schemas.openxmlformats.org/officeDocument/2006/relationships/hyperlink" Target="https://podminky.urs.cz/item/CS_URS_2023_02/580506322" TargetMode="External" /><Relationship Id="rId48"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3_02/871161211" TargetMode="External" /><Relationship Id="rId2" Type="http://schemas.openxmlformats.org/officeDocument/2006/relationships/hyperlink" Target="https://podminky.urs.cz/item/CS_URS_2023_02/877161101" TargetMode="External" /><Relationship Id="rId3" Type="http://schemas.openxmlformats.org/officeDocument/2006/relationships/hyperlink" Target="https://podminky.urs.cz/item/CS_URS_2023_02/723180113" TargetMode="External" /><Relationship Id="rId4" Type="http://schemas.openxmlformats.org/officeDocument/2006/relationships/hyperlink" Target="https://podminky.urs.cz/item/CS_URS_2023_02/723180114" TargetMode="External" /><Relationship Id="rId5" Type="http://schemas.openxmlformats.org/officeDocument/2006/relationships/hyperlink" Target="https://podminky.urs.cz/item/CS_URS_2023_02/723231163" TargetMode="External" /><Relationship Id="rId6" Type="http://schemas.openxmlformats.org/officeDocument/2006/relationships/hyperlink" Target="https://podminky.urs.cz/item/CS_URS_2023_02/723231164" TargetMode="External" /><Relationship Id="rId7" Type="http://schemas.openxmlformats.org/officeDocument/2006/relationships/hyperlink" Target="https://podminky.urs.cz/item/CS_URS_2023_02/998723101" TargetMode="External" /><Relationship Id="rId8" Type="http://schemas.openxmlformats.org/officeDocument/2006/relationships/hyperlink" Target="https://podminky.urs.cz/item/CS_URS_2023_02/230201012" TargetMode="External" /><Relationship Id="rId9" Type="http://schemas.openxmlformats.org/officeDocument/2006/relationships/hyperlink" Target="https://podminky.urs.cz/item/CS_URS_2023_02/230260031" TargetMode="External" /><Relationship Id="rId10"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2/111251101" TargetMode="External" /><Relationship Id="rId2" Type="http://schemas.openxmlformats.org/officeDocument/2006/relationships/hyperlink" Target="https://podminky.urs.cz/item/CS_URS_2023_02/113107223" TargetMode="External" /><Relationship Id="rId3" Type="http://schemas.openxmlformats.org/officeDocument/2006/relationships/hyperlink" Target="https://podminky.urs.cz/item/CS_URS_2023_02/113107242" TargetMode="External" /><Relationship Id="rId4" Type="http://schemas.openxmlformats.org/officeDocument/2006/relationships/hyperlink" Target="https://podminky.urs.cz/item/CS_URS_2023_02/113154333" TargetMode="External" /><Relationship Id="rId5" Type="http://schemas.openxmlformats.org/officeDocument/2006/relationships/hyperlink" Target="https://podminky.urs.cz/item/CS_URS_2023_02/121151113" TargetMode="External" /><Relationship Id="rId6" Type="http://schemas.openxmlformats.org/officeDocument/2006/relationships/hyperlink" Target="https://podminky.urs.cz/item/CS_URS_2023_02/122452206" TargetMode="External" /><Relationship Id="rId7" Type="http://schemas.openxmlformats.org/officeDocument/2006/relationships/hyperlink" Target="https://podminky.urs.cz/item/CS_URS_2023_01/162351123" TargetMode="External" /><Relationship Id="rId8" Type="http://schemas.openxmlformats.org/officeDocument/2006/relationships/hyperlink" Target="https://podminky.urs.cz/item/CS_URS_2023_01/162751137" TargetMode="External" /><Relationship Id="rId9" Type="http://schemas.openxmlformats.org/officeDocument/2006/relationships/hyperlink" Target="https://podminky.urs.cz/item/CS_URS_2023_01/162751139" TargetMode="External" /><Relationship Id="rId10" Type="http://schemas.openxmlformats.org/officeDocument/2006/relationships/hyperlink" Target="https://podminky.urs.cz/item/CS_URS_2023_02/167151112" TargetMode="External" /><Relationship Id="rId11" Type="http://schemas.openxmlformats.org/officeDocument/2006/relationships/hyperlink" Target="https://podminky.urs.cz/item/CS_URS_2023_02/171151103" TargetMode="External" /><Relationship Id="rId12" Type="http://schemas.openxmlformats.org/officeDocument/2006/relationships/hyperlink" Target="https://podminky.urs.cz/item/CS_URS_2023_01/171201231" TargetMode="External" /><Relationship Id="rId13" Type="http://schemas.openxmlformats.org/officeDocument/2006/relationships/hyperlink" Target="https://podminky.urs.cz/item/CS_URS_2023_01/171251201" TargetMode="External" /><Relationship Id="rId14" Type="http://schemas.openxmlformats.org/officeDocument/2006/relationships/hyperlink" Target="https://podminky.urs.cz/item/CS_URS_2023_02/181351103" TargetMode="External" /><Relationship Id="rId15" Type="http://schemas.openxmlformats.org/officeDocument/2006/relationships/hyperlink" Target="https://podminky.urs.cz/item/CS_URS_2023_02/181411131" TargetMode="External" /><Relationship Id="rId16" Type="http://schemas.openxmlformats.org/officeDocument/2006/relationships/hyperlink" Target="https://podminky.urs.cz/item/CS_URS_2023_02/181951114" TargetMode="External" /><Relationship Id="rId17" Type="http://schemas.openxmlformats.org/officeDocument/2006/relationships/hyperlink" Target="https://podminky.urs.cz/item/CS_URS_2023_02/212752401" TargetMode="External" /><Relationship Id="rId18" Type="http://schemas.openxmlformats.org/officeDocument/2006/relationships/hyperlink" Target="https://podminky.urs.cz/item/CS_URS_2023_02/452112111" TargetMode="External" /><Relationship Id="rId19" Type="http://schemas.openxmlformats.org/officeDocument/2006/relationships/hyperlink" Target="https://podminky.urs.cz/item/CS_URS_2023_02/452311131" TargetMode="External" /><Relationship Id="rId20" Type="http://schemas.openxmlformats.org/officeDocument/2006/relationships/hyperlink" Target="https://podminky.urs.cz/item/CS_URS_2023_02/452351101" TargetMode="External" /><Relationship Id="rId21" Type="http://schemas.openxmlformats.org/officeDocument/2006/relationships/hyperlink" Target="https://podminky.urs.cz/item/CS_URS_2023_02/564851111" TargetMode="External" /><Relationship Id="rId22" Type="http://schemas.openxmlformats.org/officeDocument/2006/relationships/hyperlink" Target="https://podminky.urs.cz/item/CS_URS_2023_02/564861113" TargetMode="External" /><Relationship Id="rId23" Type="http://schemas.openxmlformats.org/officeDocument/2006/relationships/hyperlink" Target="https://podminky.urs.cz/item/CS_URS_2023_02/565135121" TargetMode="External" /><Relationship Id="rId24" Type="http://schemas.openxmlformats.org/officeDocument/2006/relationships/hyperlink" Target="https://podminky.urs.cz/item/CS_URS_2023_02/567122112" TargetMode="External" /><Relationship Id="rId25" Type="http://schemas.openxmlformats.org/officeDocument/2006/relationships/hyperlink" Target="https://podminky.urs.cz/item/CS_URS_2023_02/573111113" TargetMode="External" /><Relationship Id="rId26" Type="http://schemas.openxmlformats.org/officeDocument/2006/relationships/hyperlink" Target="https://podminky.urs.cz/item/CS_URS_2023_02/573211107" TargetMode="External" /><Relationship Id="rId27" Type="http://schemas.openxmlformats.org/officeDocument/2006/relationships/hyperlink" Target="https://podminky.urs.cz/item/CS_URS_2023_02/573211111" TargetMode="External" /><Relationship Id="rId28" Type="http://schemas.openxmlformats.org/officeDocument/2006/relationships/hyperlink" Target="https://podminky.urs.cz/item/CS_URS_2023_02/577134121" TargetMode="External" /><Relationship Id="rId29" Type="http://schemas.openxmlformats.org/officeDocument/2006/relationships/hyperlink" Target="https://podminky.urs.cz/item/CS_URS_2023_02/577144121" TargetMode="External" /><Relationship Id="rId30" Type="http://schemas.openxmlformats.org/officeDocument/2006/relationships/hyperlink" Target="https://podminky.urs.cz/item/CS_URS_2023_02/577155122" TargetMode="External" /><Relationship Id="rId31" Type="http://schemas.openxmlformats.org/officeDocument/2006/relationships/hyperlink" Target="https://podminky.urs.cz/item/CS_URS_2023_02/596212213" TargetMode="External" /><Relationship Id="rId32" Type="http://schemas.openxmlformats.org/officeDocument/2006/relationships/hyperlink" Target="https://podminky.urs.cz/item/CS_URS_2023_02/596212214" TargetMode="External" /><Relationship Id="rId33" Type="http://schemas.openxmlformats.org/officeDocument/2006/relationships/hyperlink" Target="https://podminky.urs.cz/item/CS_URS_2023_01/596412213" TargetMode="External" /><Relationship Id="rId34" Type="http://schemas.openxmlformats.org/officeDocument/2006/relationships/hyperlink" Target="https://podminky.urs.cz/item/CS_URS_2023_02/895941302" TargetMode="External" /><Relationship Id="rId35" Type="http://schemas.openxmlformats.org/officeDocument/2006/relationships/hyperlink" Target="https://podminky.urs.cz/item/CS_URS_2023_02/895941313" TargetMode="External" /><Relationship Id="rId36" Type="http://schemas.openxmlformats.org/officeDocument/2006/relationships/hyperlink" Target="https://podminky.urs.cz/item/CS_URS_2023_02/895941322" TargetMode="External" /><Relationship Id="rId37" Type="http://schemas.openxmlformats.org/officeDocument/2006/relationships/hyperlink" Target="https://podminky.urs.cz/item/CS_URS_2023_02/895941332" TargetMode="External" /><Relationship Id="rId38" Type="http://schemas.openxmlformats.org/officeDocument/2006/relationships/hyperlink" Target="https://podminky.urs.cz/item/CS_URS_2023_02/899204112" TargetMode="External" /><Relationship Id="rId39" Type="http://schemas.openxmlformats.org/officeDocument/2006/relationships/hyperlink" Target="https://podminky.urs.cz/item/CS_URS_2023_02/899623141" TargetMode="External" /><Relationship Id="rId40" Type="http://schemas.openxmlformats.org/officeDocument/2006/relationships/hyperlink" Target="https://podminky.urs.cz/item/CS_URS_2023_02/899643111" TargetMode="External" /><Relationship Id="rId41" Type="http://schemas.openxmlformats.org/officeDocument/2006/relationships/hyperlink" Target="https://podminky.urs.cz/item/CS_URS_2023_02/914111111" TargetMode="External" /><Relationship Id="rId42" Type="http://schemas.openxmlformats.org/officeDocument/2006/relationships/hyperlink" Target="https://podminky.urs.cz/item/CS_URS_2023_02/914511111" TargetMode="External" /><Relationship Id="rId43" Type="http://schemas.openxmlformats.org/officeDocument/2006/relationships/hyperlink" Target="https://podminky.urs.cz/item/CS_URS_2023_02/915111111" TargetMode="External" /><Relationship Id="rId44" Type="http://schemas.openxmlformats.org/officeDocument/2006/relationships/hyperlink" Target="https://podminky.urs.cz/item/CS_URS_2023_02/915131111" TargetMode="External" /><Relationship Id="rId45" Type="http://schemas.openxmlformats.org/officeDocument/2006/relationships/hyperlink" Target="https://podminky.urs.cz/item/CS_URS_2023_02/915611111" TargetMode="External" /><Relationship Id="rId46" Type="http://schemas.openxmlformats.org/officeDocument/2006/relationships/hyperlink" Target="https://podminky.urs.cz/item/CS_URS_2023_02/915621111" TargetMode="External" /><Relationship Id="rId47" Type="http://schemas.openxmlformats.org/officeDocument/2006/relationships/hyperlink" Target="https://podminky.urs.cz/item/CS_URS_2023_02/916131213" TargetMode="External" /><Relationship Id="rId48" Type="http://schemas.openxmlformats.org/officeDocument/2006/relationships/hyperlink" Target="https://podminky.urs.cz/item/CS_URS_2023_02/916231213" TargetMode="External" /><Relationship Id="rId49" Type="http://schemas.openxmlformats.org/officeDocument/2006/relationships/hyperlink" Target="https://podminky.urs.cz/item/CS_URS_2023_02/919112111" TargetMode="External" /><Relationship Id="rId50" Type="http://schemas.openxmlformats.org/officeDocument/2006/relationships/hyperlink" Target="https://podminky.urs.cz/item/CS_URS_2023_02/919112222" TargetMode="External" /><Relationship Id="rId51" Type="http://schemas.openxmlformats.org/officeDocument/2006/relationships/hyperlink" Target="https://podminky.urs.cz/item/CS_URS_2023_02/919122121" TargetMode="External" /><Relationship Id="rId52" Type="http://schemas.openxmlformats.org/officeDocument/2006/relationships/hyperlink" Target="https://podminky.urs.cz/item/CS_URS_2023_02/919735112" TargetMode="External" /><Relationship Id="rId53" Type="http://schemas.openxmlformats.org/officeDocument/2006/relationships/hyperlink" Target="https://podminky.urs.cz/item/CS_URS_2023_02/919735114" TargetMode="External" /><Relationship Id="rId54" Type="http://schemas.openxmlformats.org/officeDocument/2006/relationships/hyperlink" Target="https://podminky.urs.cz/item/CS_URS_2023_02/938908411" TargetMode="External" /><Relationship Id="rId55" Type="http://schemas.openxmlformats.org/officeDocument/2006/relationships/hyperlink" Target="https://podminky.urs.cz/item/CS_URS_2023_02/938909311" TargetMode="External" /><Relationship Id="rId56" Type="http://schemas.openxmlformats.org/officeDocument/2006/relationships/hyperlink" Target="https://podminky.urs.cz/item/CS_URS_2023_02/997221551" TargetMode="External" /><Relationship Id="rId57" Type="http://schemas.openxmlformats.org/officeDocument/2006/relationships/hyperlink" Target="https://podminky.urs.cz/item/CS_URS_2023_02/997221559" TargetMode="External" /><Relationship Id="rId58" Type="http://schemas.openxmlformats.org/officeDocument/2006/relationships/hyperlink" Target="https://podminky.urs.cz/item/CS_URS_2023_02/997221873" TargetMode="External" /><Relationship Id="rId59" Type="http://schemas.openxmlformats.org/officeDocument/2006/relationships/hyperlink" Target="https://podminky.urs.cz/item/CS_URS_2023_02/997221875" TargetMode="External" /><Relationship Id="rId60" Type="http://schemas.openxmlformats.org/officeDocument/2006/relationships/hyperlink" Target="https://podminky.urs.cz/item/CS_URS_2023_02/998225111" TargetMode="External" /><Relationship Id="rId61" Type="http://schemas.openxmlformats.org/officeDocument/2006/relationships/hyperlink" Target="https://podminky.urs.cz/item/CS_URS_2023_02/998225191" TargetMode="External" /><Relationship Id="rId62"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2/113107163" TargetMode="External" /><Relationship Id="rId2" Type="http://schemas.openxmlformats.org/officeDocument/2006/relationships/hyperlink" Target="https://podminky.urs.cz/item/CS_URS_2023_02/113107182" TargetMode="External" /><Relationship Id="rId3" Type="http://schemas.openxmlformats.org/officeDocument/2006/relationships/hyperlink" Target="https://podminky.urs.cz/item/CS_URS_2023_02/115101201" TargetMode="External" /><Relationship Id="rId4" Type="http://schemas.openxmlformats.org/officeDocument/2006/relationships/hyperlink" Target="https://podminky.urs.cz/item/CS_URS_2023_02/115101301" TargetMode="External" /><Relationship Id="rId5" Type="http://schemas.openxmlformats.org/officeDocument/2006/relationships/hyperlink" Target="https://podminky.urs.cz/item/CS_URS_2023_02/119001401" TargetMode="External" /><Relationship Id="rId6" Type="http://schemas.openxmlformats.org/officeDocument/2006/relationships/hyperlink" Target="https://podminky.urs.cz/item/CS_URS_2023_02/119001411" TargetMode="External" /><Relationship Id="rId7" Type="http://schemas.openxmlformats.org/officeDocument/2006/relationships/hyperlink" Target="https://podminky.urs.cz/item/CS_URS_2023_02/119001412" TargetMode="External" /><Relationship Id="rId8" Type="http://schemas.openxmlformats.org/officeDocument/2006/relationships/hyperlink" Target="https://podminky.urs.cz/item/CS_URS_2023_02/119001421" TargetMode="External" /><Relationship Id="rId9" Type="http://schemas.openxmlformats.org/officeDocument/2006/relationships/hyperlink" Target="https://podminky.urs.cz/item/CS_URS_2023_02/121151113" TargetMode="External" /><Relationship Id="rId10" Type="http://schemas.openxmlformats.org/officeDocument/2006/relationships/hyperlink" Target="https://podminky.urs.cz/item/CS_URS_2023_02/131251106" TargetMode="External" /><Relationship Id="rId11" Type="http://schemas.openxmlformats.org/officeDocument/2006/relationships/hyperlink" Target="https://podminky.urs.cz/item/CS_URS_2023_02/131351106" TargetMode="External" /><Relationship Id="rId12" Type="http://schemas.openxmlformats.org/officeDocument/2006/relationships/hyperlink" Target="https://podminky.urs.cz/item/CS_URS_2023_02/131451106" TargetMode="External" /><Relationship Id="rId13" Type="http://schemas.openxmlformats.org/officeDocument/2006/relationships/hyperlink" Target="https://podminky.urs.cz/item/CS_URS_2023_02/132254206" TargetMode="External" /><Relationship Id="rId14" Type="http://schemas.openxmlformats.org/officeDocument/2006/relationships/hyperlink" Target="https://podminky.urs.cz/item/CS_URS_2023_02/132354206" TargetMode="External" /><Relationship Id="rId15" Type="http://schemas.openxmlformats.org/officeDocument/2006/relationships/hyperlink" Target="https://podminky.urs.cz/item/CS_URS_2023_02/132454206" TargetMode="External" /><Relationship Id="rId16" Type="http://schemas.openxmlformats.org/officeDocument/2006/relationships/hyperlink" Target="https://podminky.urs.cz/item/CS_URS_2023_02/138511101" TargetMode="External" /><Relationship Id="rId17" Type="http://schemas.openxmlformats.org/officeDocument/2006/relationships/hyperlink" Target="https://podminky.urs.cz/item/CS_URS_2023_02/138511201" TargetMode="External" /><Relationship Id="rId18" Type="http://schemas.openxmlformats.org/officeDocument/2006/relationships/hyperlink" Target="https://podminky.urs.cz/item/CS_URS_2023_02/139001101" TargetMode="External" /><Relationship Id="rId19" Type="http://schemas.openxmlformats.org/officeDocument/2006/relationships/hyperlink" Target="https://podminky.urs.cz/item/CS_URS_2023_02/151101101" TargetMode="External" /><Relationship Id="rId20" Type="http://schemas.openxmlformats.org/officeDocument/2006/relationships/hyperlink" Target="https://podminky.urs.cz/item/CS_URS_2023_02/151101102" TargetMode="External" /><Relationship Id="rId21" Type="http://schemas.openxmlformats.org/officeDocument/2006/relationships/hyperlink" Target="https://podminky.urs.cz/item/CS_URS_2023_02/151101111" TargetMode="External" /><Relationship Id="rId22" Type="http://schemas.openxmlformats.org/officeDocument/2006/relationships/hyperlink" Target="https://podminky.urs.cz/item/CS_URS_2023_02/151101112" TargetMode="External" /><Relationship Id="rId23" Type="http://schemas.openxmlformats.org/officeDocument/2006/relationships/hyperlink" Target="https://podminky.urs.cz/item/CS_URS_2023_02/162251102" TargetMode="External" /><Relationship Id="rId24" Type="http://schemas.openxmlformats.org/officeDocument/2006/relationships/hyperlink" Target="https://podminky.urs.cz/item/CS_URS_2023_02/162351123" TargetMode="External" /><Relationship Id="rId25" Type="http://schemas.openxmlformats.org/officeDocument/2006/relationships/hyperlink" Target="https://podminky.urs.cz/item/CS_URS_2024_01/162751137" TargetMode="External" /><Relationship Id="rId26" Type="http://schemas.openxmlformats.org/officeDocument/2006/relationships/hyperlink" Target="https://podminky.urs.cz/item/CS_URS_2024_01/162751139" TargetMode="External" /><Relationship Id="rId27" Type="http://schemas.openxmlformats.org/officeDocument/2006/relationships/hyperlink" Target="https://podminky.urs.cz/item/CS_URS_2023_02/167151103" TargetMode="External" /><Relationship Id="rId28" Type="http://schemas.openxmlformats.org/officeDocument/2006/relationships/hyperlink" Target="https://podminky.urs.cz/item/CS_URS_2024_01/171201231" TargetMode="External" /><Relationship Id="rId29" Type="http://schemas.openxmlformats.org/officeDocument/2006/relationships/hyperlink" Target="https://podminky.urs.cz/item/CS_URS_2024_01/171251201" TargetMode="External" /><Relationship Id="rId30" Type="http://schemas.openxmlformats.org/officeDocument/2006/relationships/hyperlink" Target="https://podminky.urs.cz/item/CS_URS_2023_02/174151101" TargetMode="External" /><Relationship Id="rId31" Type="http://schemas.openxmlformats.org/officeDocument/2006/relationships/hyperlink" Target="https://podminky.urs.cz/item/CS_URS_2023_02/175151101" TargetMode="External" /><Relationship Id="rId32" Type="http://schemas.openxmlformats.org/officeDocument/2006/relationships/hyperlink" Target="https://podminky.urs.cz/item/CS_URS_2023_02/176101111" TargetMode="External" /><Relationship Id="rId33" Type="http://schemas.openxmlformats.org/officeDocument/2006/relationships/hyperlink" Target="https://podminky.urs.cz/item/CS_URS_2023_02/181351103" TargetMode="External" /><Relationship Id="rId34" Type="http://schemas.openxmlformats.org/officeDocument/2006/relationships/hyperlink" Target="https://podminky.urs.cz/item/CS_URS_2023_02/181411131" TargetMode="External" /><Relationship Id="rId35" Type="http://schemas.openxmlformats.org/officeDocument/2006/relationships/hyperlink" Target="https://podminky.urs.cz/item/CS_URS_2023_02/212752401" TargetMode="External" /><Relationship Id="rId36" Type="http://schemas.openxmlformats.org/officeDocument/2006/relationships/hyperlink" Target="https://podminky.urs.cz/item/CS_URS_2023_02/212752403" TargetMode="External" /><Relationship Id="rId37" Type="http://schemas.openxmlformats.org/officeDocument/2006/relationships/hyperlink" Target="https://podminky.urs.cz/item/CS_URS_2023_02/359901111" TargetMode="External" /><Relationship Id="rId38" Type="http://schemas.openxmlformats.org/officeDocument/2006/relationships/hyperlink" Target="https://podminky.urs.cz/item/CS_URS_2023_02/359901211" TargetMode="External" /><Relationship Id="rId39" Type="http://schemas.openxmlformats.org/officeDocument/2006/relationships/hyperlink" Target="https://podminky.urs.cz/item/CS_URS_2023_02/451541111" TargetMode="External" /><Relationship Id="rId40" Type="http://schemas.openxmlformats.org/officeDocument/2006/relationships/hyperlink" Target="https://podminky.urs.cz/item/CS_URS_2023_02/451573111" TargetMode="External" /><Relationship Id="rId41" Type="http://schemas.openxmlformats.org/officeDocument/2006/relationships/hyperlink" Target="https://podminky.urs.cz/item/CS_URS_2023_02/452112111" TargetMode="External" /><Relationship Id="rId42" Type="http://schemas.openxmlformats.org/officeDocument/2006/relationships/hyperlink" Target="https://podminky.urs.cz/item/CS_URS_2023_02/452112121" TargetMode="External" /><Relationship Id="rId43" Type="http://schemas.openxmlformats.org/officeDocument/2006/relationships/hyperlink" Target="https://podminky.urs.cz/item/CS_URS_2023_02/452311131" TargetMode="External" /><Relationship Id="rId44" Type="http://schemas.openxmlformats.org/officeDocument/2006/relationships/hyperlink" Target="https://podminky.urs.cz/item/CS_URS_2023_02/452351101" TargetMode="External" /><Relationship Id="rId45" Type="http://schemas.openxmlformats.org/officeDocument/2006/relationships/hyperlink" Target="https://podminky.urs.cz/item/CS_URS_2023_02/564871116" TargetMode="External" /><Relationship Id="rId46" Type="http://schemas.openxmlformats.org/officeDocument/2006/relationships/hyperlink" Target="https://podminky.urs.cz/item/CS_URS_2023_02/565135111" TargetMode="External" /><Relationship Id="rId47" Type="http://schemas.openxmlformats.org/officeDocument/2006/relationships/hyperlink" Target="https://podminky.urs.cz/item/CS_URS_2023_02/573111115" TargetMode="External" /><Relationship Id="rId48" Type="http://schemas.openxmlformats.org/officeDocument/2006/relationships/hyperlink" Target="https://podminky.urs.cz/item/CS_URS_2023_02/573211111" TargetMode="External" /><Relationship Id="rId49" Type="http://schemas.openxmlformats.org/officeDocument/2006/relationships/hyperlink" Target="https://podminky.urs.cz/item/CS_URS_2023_02/577144111" TargetMode="External" /><Relationship Id="rId50" Type="http://schemas.openxmlformats.org/officeDocument/2006/relationships/hyperlink" Target="https://podminky.urs.cz/item/CS_URS_2023_02/632451031" TargetMode="External" /><Relationship Id="rId51" Type="http://schemas.openxmlformats.org/officeDocument/2006/relationships/hyperlink" Target="https://podminky.urs.cz/item/CS_URS_2023_02/810351811" TargetMode="External" /><Relationship Id="rId52" Type="http://schemas.openxmlformats.org/officeDocument/2006/relationships/hyperlink" Target="https://podminky.urs.cz/item/CS_URS_2023_02/831312193" TargetMode="External" /><Relationship Id="rId53" Type="http://schemas.openxmlformats.org/officeDocument/2006/relationships/hyperlink" Target="https://podminky.urs.cz/item/CS_URS_2023_02/871310310" TargetMode="External" /><Relationship Id="rId54" Type="http://schemas.openxmlformats.org/officeDocument/2006/relationships/hyperlink" Target="https://podminky.urs.cz/item/CS_URS_2023_02/871360310" TargetMode="External" /><Relationship Id="rId55" Type="http://schemas.openxmlformats.org/officeDocument/2006/relationships/hyperlink" Target="https://podminky.urs.cz/item/CS_URS_2023_02/871370310" TargetMode="External" /><Relationship Id="rId56" Type="http://schemas.openxmlformats.org/officeDocument/2006/relationships/hyperlink" Target="https://podminky.urs.cz/item/CS_URS_2023_02/877310310" TargetMode="External" /><Relationship Id="rId57" Type="http://schemas.openxmlformats.org/officeDocument/2006/relationships/hyperlink" Target="https://podminky.urs.cz/item/CS_URS_2023_02/877360320" TargetMode="External" /><Relationship Id="rId58" Type="http://schemas.openxmlformats.org/officeDocument/2006/relationships/hyperlink" Target="https://podminky.urs.cz/item/CS_URS_2023_02/877365211" TargetMode="External" /><Relationship Id="rId59" Type="http://schemas.openxmlformats.org/officeDocument/2006/relationships/hyperlink" Target="https://podminky.urs.cz/item/CS_URS_2023_02/877370320" TargetMode="External" /><Relationship Id="rId60" Type="http://schemas.openxmlformats.org/officeDocument/2006/relationships/hyperlink" Target="https://podminky.urs.cz/item/CS_URS_2023_02/877375211" TargetMode="External" /><Relationship Id="rId61" Type="http://schemas.openxmlformats.org/officeDocument/2006/relationships/hyperlink" Target="https://podminky.urs.cz/item/CS_URS_2023_02/894118001" TargetMode="External" /><Relationship Id="rId62" Type="http://schemas.openxmlformats.org/officeDocument/2006/relationships/hyperlink" Target="https://podminky.urs.cz/item/CS_URS_2023_02/894411121" TargetMode="External" /><Relationship Id="rId63" Type="http://schemas.openxmlformats.org/officeDocument/2006/relationships/hyperlink" Target="https://podminky.urs.cz/item/CS_URS_2023_02/897171113" TargetMode="External" /><Relationship Id="rId64" Type="http://schemas.openxmlformats.org/officeDocument/2006/relationships/hyperlink" Target="https://podminky.urs.cz/item/CS_URS_2023_02/897171124" TargetMode="External" /><Relationship Id="rId65" Type="http://schemas.openxmlformats.org/officeDocument/2006/relationships/hyperlink" Target="https://podminky.urs.cz/item/CS_URS_2023_02/899104112" TargetMode="External" /><Relationship Id="rId66" Type="http://schemas.openxmlformats.org/officeDocument/2006/relationships/hyperlink" Target="https://podminky.urs.cz/item/CS_URS_2023_02/919112111" TargetMode="External" /><Relationship Id="rId67" Type="http://schemas.openxmlformats.org/officeDocument/2006/relationships/hyperlink" Target="https://podminky.urs.cz/item/CS_URS_2023_02/919112222" TargetMode="External" /><Relationship Id="rId68" Type="http://schemas.openxmlformats.org/officeDocument/2006/relationships/hyperlink" Target="https://podminky.urs.cz/item/CS_URS_2023_02/919122121" TargetMode="External" /><Relationship Id="rId69" Type="http://schemas.openxmlformats.org/officeDocument/2006/relationships/hyperlink" Target="https://podminky.urs.cz/item/CS_URS_2023_02/919735112" TargetMode="External" /><Relationship Id="rId70" Type="http://schemas.openxmlformats.org/officeDocument/2006/relationships/hyperlink" Target="https://podminky.urs.cz/item/CS_URS_2023_02/997221551" TargetMode="External" /><Relationship Id="rId71" Type="http://schemas.openxmlformats.org/officeDocument/2006/relationships/hyperlink" Target="https://podminky.urs.cz/item/CS_URS_2023_02/997221559" TargetMode="External" /><Relationship Id="rId72" Type="http://schemas.openxmlformats.org/officeDocument/2006/relationships/hyperlink" Target="https://podminky.urs.cz/item/CS_URS_2023_02/997221861" TargetMode="External" /><Relationship Id="rId73" Type="http://schemas.openxmlformats.org/officeDocument/2006/relationships/hyperlink" Target="https://podminky.urs.cz/item/CS_URS_2023_02/997221873" TargetMode="External" /><Relationship Id="rId74" Type="http://schemas.openxmlformats.org/officeDocument/2006/relationships/hyperlink" Target="https://podminky.urs.cz/item/CS_URS_2023_02/997221875" TargetMode="External" /><Relationship Id="rId75" Type="http://schemas.openxmlformats.org/officeDocument/2006/relationships/hyperlink" Target="https://podminky.urs.cz/item/CS_URS_2023_02/998276101" TargetMode="External" /><Relationship Id="rId76" Type="http://schemas.openxmlformats.org/officeDocument/2006/relationships/hyperlink" Target="https://podminky.urs.cz/item/CS_URS_2023_02/998276124" TargetMode="External" /><Relationship Id="rId7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2/132251104" TargetMode="External" /><Relationship Id="rId2" Type="http://schemas.openxmlformats.org/officeDocument/2006/relationships/hyperlink" Target="https://podminky.urs.cz/item/CS_URS_2023_02/132351104" TargetMode="External" /><Relationship Id="rId3" Type="http://schemas.openxmlformats.org/officeDocument/2006/relationships/hyperlink" Target="https://podminky.urs.cz/item/CS_URS_2023_02/132451104" TargetMode="External" /><Relationship Id="rId4" Type="http://schemas.openxmlformats.org/officeDocument/2006/relationships/hyperlink" Target="https://podminky.urs.cz/item/CS_URS_2023_02/138511201" TargetMode="External" /><Relationship Id="rId5" Type="http://schemas.openxmlformats.org/officeDocument/2006/relationships/hyperlink" Target="https://podminky.urs.cz/item/CS_URS_2023_02/167151103" TargetMode="External" /><Relationship Id="rId6" Type="http://schemas.openxmlformats.org/officeDocument/2006/relationships/hyperlink" Target="https://podminky.urs.cz/item/CS_URS_2023_02/174151101" TargetMode="External" /><Relationship Id="rId7" Type="http://schemas.openxmlformats.org/officeDocument/2006/relationships/hyperlink" Target="https://podminky.urs.cz/item/CS_URS_2023_02/175151101" TargetMode="External" /><Relationship Id="rId8" Type="http://schemas.openxmlformats.org/officeDocument/2006/relationships/hyperlink" Target="https://podminky.urs.cz/item/CS_URS_2023_02/242111113" TargetMode="External" /><Relationship Id="rId9" Type="http://schemas.openxmlformats.org/officeDocument/2006/relationships/hyperlink" Target="https://podminky.urs.cz/item/CS_URS_2023_02/245111111" TargetMode="External" /><Relationship Id="rId10" Type="http://schemas.openxmlformats.org/officeDocument/2006/relationships/hyperlink" Target="https://podminky.urs.cz/item/CS_URS_2023_02/451573111" TargetMode="External" /><Relationship Id="rId11" Type="http://schemas.openxmlformats.org/officeDocument/2006/relationships/hyperlink" Target="https://podminky.urs.cz/item/CS_URS_2023_02/871161211" TargetMode="External" /><Relationship Id="rId12" Type="http://schemas.openxmlformats.org/officeDocument/2006/relationships/hyperlink" Target="https://podminky.urs.cz/item/CS_URS_2023_02/871211211" TargetMode="External" /><Relationship Id="rId13" Type="http://schemas.openxmlformats.org/officeDocument/2006/relationships/hyperlink" Target="https://podminky.urs.cz/item/CS_URS_2023_02/877161118" TargetMode="External" /><Relationship Id="rId14" Type="http://schemas.openxmlformats.org/officeDocument/2006/relationships/hyperlink" Target="https://podminky.urs.cz/item/CS_URS_2023_02/877211118" TargetMode="External" /><Relationship Id="rId15" Type="http://schemas.openxmlformats.org/officeDocument/2006/relationships/hyperlink" Target="https://podminky.urs.cz/item/CS_URS_2023_02/891249111" TargetMode="External" /><Relationship Id="rId16" Type="http://schemas.openxmlformats.org/officeDocument/2006/relationships/hyperlink" Target="https://podminky.urs.cz/item/CS_URS_2023_02/891269111" TargetMode="External" /><Relationship Id="rId17" Type="http://schemas.openxmlformats.org/officeDocument/2006/relationships/hyperlink" Target="https://podminky.urs.cz/item/CS_URS_2023_02/892233122" TargetMode="External" /><Relationship Id="rId18" Type="http://schemas.openxmlformats.org/officeDocument/2006/relationships/hyperlink" Target="https://podminky.urs.cz/item/CS_URS_2023_02/899401111" TargetMode="External" /><Relationship Id="rId19" Type="http://schemas.openxmlformats.org/officeDocument/2006/relationships/hyperlink" Target="https://podminky.urs.cz/item/CS_URS_2023_02/899721111" TargetMode="External" /><Relationship Id="rId20" Type="http://schemas.openxmlformats.org/officeDocument/2006/relationships/hyperlink" Target="https://podminky.urs.cz/item/CS_URS_2023_02/899722113" TargetMode="External" /><Relationship Id="rId21" Type="http://schemas.openxmlformats.org/officeDocument/2006/relationships/hyperlink" Target="https://podminky.urs.cz/item/CS_URS_2023_02/998276101" TargetMode="External" /><Relationship Id="rId22" Type="http://schemas.openxmlformats.org/officeDocument/2006/relationships/hyperlink" Target="https://podminky.urs.cz/item/CS_URS_2023_02/998276124" TargetMode="External" /><Relationship Id="rId23"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3_02/113107163" TargetMode="External" /><Relationship Id="rId2" Type="http://schemas.openxmlformats.org/officeDocument/2006/relationships/hyperlink" Target="https://podminky.urs.cz/item/CS_URS_2023_02/113107182" TargetMode="External" /><Relationship Id="rId3" Type="http://schemas.openxmlformats.org/officeDocument/2006/relationships/hyperlink" Target="https://podminky.urs.cz/item/CS_URS_2023_02/121151103" TargetMode="External" /><Relationship Id="rId4" Type="http://schemas.openxmlformats.org/officeDocument/2006/relationships/hyperlink" Target="https://podminky.urs.cz/item/CS_URS_2023_02/131251104" TargetMode="External" /><Relationship Id="rId5" Type="http://schemas.openxmlformats.org/officeDocument/2006/relationships/hyperlink" Target="https://podminky.urs.cz/item/CS_URS_2023_02/131351104" TargetMode="External" /><Relationship Id="rId6" Type="http://schemas.openxmlformats.org/officeDocument/2006/relationships/hyperlink" Target="https://podminky.urs.cz/item/CS_URS_2023_02/131451104" TargetMode="External" /><Relationship Id="rId7" Type="http://schemas.openxmlformats.org/officeDocument/2006/relationships/hyperlink" Target="https://podminky.urs.cz/item/CS_URS_2023_02/132251104" TargetMode="External" /><Relationship Id="rId8" Type="http://schemas.openxmlformats.org/officeDocument/2006/relationships/hyperlink" Target="https://podminky.urs.cz/item/CS_URS_2023_02/132351104" TargetMode="External" /><Relationship Id="rId9" Type="http://schemas.openxmlformats.org/officeDocument/2006/relationships/hyperlink" Target="https://podminky.urs.cz/item/CS_URS_2023_02/132451104" TargetMode="External" /><Relationship Id="rId10" Type="http://schemas.openxmlformats.org/officeDocument/2006/relationships/hyperlink" Target="https://podminky.urs.cz/item/CS_URS_2023_02/138511101" TargetMode="External" /><Relationship Id="rId11" Type="http://schemas.openxmlformats.org/officeDocument/2006/relationships/hyperlink" Target="https://podminky.urs.cz/item/CS_URS_2023_02/138511201" TargetMode="External" /><Relationship Id="rId12" Type="http://schemas.openxmlformats.org/officeDocument/2006/relationships/hyperlink" Target="https://podminky.urs.cz/item/CS_URS_2023_02/162251102" TargetMode="External" /><Relationship Id="rId13" Type="http://schemas.openxmlformats.org/officeDocument/2006/relationships/hyperlink" Target="https://podminky.urs.cz/item/CS_URS_2023_02/162351123" TargetMode="External" /><Relationship Id="rId14" Type="http://schemas.openxmlformats.org/officeDocument/2006/relationships/hyperlink" Target="https://podminky.urs.cz/item/CS_URS_2023_02/167151103" TargetMode="External" /><Relationship Id="rId15" Type="http://schemas.openxmlformats.org/officeDocument/2006/relationships/hyperlink" Target="https://podminky.urs.cz/item/CS_URS_2023_02/174151101" TargetMode="External" /><Relationship Id="rId16" Type="http://schemas.openxmlformats.org/officeDocument/2006/relationships/hyperlink" Target="https://podminky.urs.cz/item/CS_URS_2023_02/175151101" TargetMode="External" /><Relationship Id="rId17" Type="http://schemas.openxmlformats.org/officeDocument/2006/relationships/hyperlink" Target="https://podminky.urs.cz/item/CS_URS_2023_02/181351003" TargetMode="External" /><Relationship Id="rId18" Type="http://schemas.openxmlformats.org/officeDocument/2006/relationships/hyperlink" Target="https://podminky.urs.cz/item/CS_URS_2023_02/181411131" TargetMode="External" /><Relationship Id="rId19" Type="http://schemas.openxmlformats.org/officeDocument/2006/relationships/hyperlink" Target="https://podminky.urs.cz/item/CS_URS_2023_02/451541111" TargetMode="External" /><Relationship Id="rId20" Type="http://schemas.openxmlformats.org/officeDocument/2006/relationships/hyperlink" Target="https://podminky.urs.cz/item/CS_URS_2023_02/451573111" TargetMode="External" /><Relationship Id="rId21" Type="http://schemas.openxmlformats.org/officeDocument/2006/relationships/hyperlink" Target="https://podminky.urs.cz/item/CS_URS_2023_02/452311141" TargetMode="External" /><Relationship Id="rId22" Type="http://schemas.openxmlformats.org/officeDocument/2006/relationships/hyperlink" Target="https://podminky.urs.cz/item/CS_URS_2023_02/452351101" TargetMode="External" /><Relationship Id="rId23" Type="http://schemas.openxmlformats.org/officeDocument/2006/relationships/hyperlink" Target="https://podminky.urs.cz/item/CS_URS_2023_02/564871116" TargetMode="External" /><Relationship Id="rId24" Type="http://schemas.openxmlformats.org/officeDocument/2006/relationships/hyperlink" Target="https://podminky.urs.cz/item/CS_URS_2023_02/565135111" TargetMode="External" /><Relationship Id="rId25" Type="http://schemas.openxmlformats.org/officeDocument/2006/relationships/hyperlink" Target="https://podminky.urs.cz/item/CS_URS_2023_02/573111115" TargetMode="External" /><Relationship Id="rId26" Type="http://schemas.openxmlformats.org/officeDocument/2006/relationships/hyperlink" Target="https://podminky.urs.cz/item/CS_URS_2023_02/573211111" TargetMode="External" /><Relationship Id="rId27" Type="http://schemas.openxmlformats.org/officeDocument/2006/relationships/hyperlink" Target="https://podminky.urs.cz/item/CS_URS_2023_02/577144111" TargetMode="External" /><Relationship Id="rId28" Type="http://schemas.openxmlformats.org/officeDocument/2006/relationships/hyperlink" Target="https://podminky.urs.cz/item/CS_URS_2023_02/871211211" TargetMode="External" /><Relationship Id="rId29" Type="http://schemas.openxmlformats.org/officeDocument/2006/relationships/hyperlink" Target="https://podminky.urs.cz/item/CS_URS_2023_02/877211112" TargetMode="External" /><Relationship Id="rId30" Type="http://schemas.openxmlformats.org/officeDocument/2006/relationships/hyperlink" Target="https://podminky.urs.cz/item/CS_URS_2023_02/877211113" TargetMode="External" /><Relationship Id="rId31" Type="http://schemas.openxmlformats.org/officeDocument/2006/relationships/hyperlink" Target="https://podminky.urs.cz/item/CS_URS_2023_02/877241101" TargetMode="External" /><Relationship Id="rId32" Type="http://schemas.openxmlformats.org/officeDocument/2006/relationships/hyperlink" Target="https://podminky.urs.cz/item/CS_URS_2023_02/877241113" TargetMode="External" /><Relationship Id="rId33" Type="http://schemas.openxmlformats.org/officeDocument/2006/relationships/hyperlink" Target="https://podminky.urs.cz/item/CS_URS_2023_02/892233122" TargetMode="External" /><Relationship Id="rId34" Type="http://schemas.openxmlformats.org/officeDocument/2006/relationships/hyperlink" Target="https://podminky.urs.cz/item/CS_URS_2023_02/899102112" TargetMode="External" /><Relationship Id="rId35" Type="http://schemas.openxmlformats.org/officeDocument/2006/relationships/hyperlink" Target="https://podminky.urs.cz/item/CS_URS_2023_02/899721111" TargetMode="External" /><Relationship Id="rId36" Type="http://schemas.openxmlformats.org/officeDocument/2006/relationships/hyperlink" Target="https://podminky.urs.cz/item/CS_URS_2023_02/899722113" TargetMode="External" /><Relationship Id="rId37" Type="http://schemas.openxmlformats.org/officeDocument/2006/relationships/hyperlink" Target="https://podminky.urs.cz/item/CS_URS_2023_02/919112111" TargetMode="External" /><Relationship Id="rId38" Type="http://schemas.openxmlformats.org/officeDocument/2006/relationships/hyperlink" Target="https://podminky.urs.cz/item/CS_URS_2023_02/919112222" TargetMode="External" /><Relationship Id="rId39" Type="http://schemas.openxmlformats.org/officeDocument/2006/relationships/hyperlink" Target="https://podminky.urs.cz/item/CS_URS_2023_02/919122121" TargetMode="External" /><Relationship Id="rId40" Type="http://schemas.openxmlformats.org/officeDocument/2006/relationships/hyperlink" Target="https://podminky.urs.cz/item/CS_URS_2023_02/919735112" TargetMode="External" /><Relationship Id="rId41" Type="http://schemas.openxmlformats.org/officeDocument/2006/relationships/hyperlink" Target="https://podminky.urs.cz/item/CS_URS_2023_02/936311111" TargetMode="External" /><Relationship Id="rId42" Type="http://schemas.openxmlformats.org/officeDocument/2006/relationships/hyperlink" Target="https://podminky.urs.cz/item/CS_URS_2023_02/997221551" TargetMode="External" /><Relationship Id="rId43" Type="http://schemas.openxmlformats.org/officeDocument/2006/relationships/hyperlink" Target="https://podminky.urs.cz/item/CS_URS_2023_02/997221559" TargetMode="External" /><Relationship Id="rId44" Type="http://schemas.openxmlformats.org/officeDocument/2006/relationships/hyperlink" Target="https://podminky.urs.cz/item/CS_URS_2023_02/997221873" TargetMode="External" /><Relationship Id="rId45" Type="http://schemas.openxmlformats.org/officeDocument/2006/relationships/hyperlink" Target="https://podminky.urs.cz/item/CS_URS_2023_02/997221875" TargetMode="External" /><Relationship Id="rId46" Type="http://schemas.openxmlformats.org/officeDocument/2006/relationships/hyperlink" Target="https://podminky.urs.cz/item/CS_URS_2023_02/998276101" TargetMode="External" /><Relationship Id="rId47" Type="http://schemas.openxmlformats.org/officeDocument/2006/relationships/hyperlink" Target="https://podminky.urs.cz/item/CS_URS_2023_02/998276124" TargetMode="External" /><Relationship Id="rId48" Type="http://schemas.openxmlformats.org/officeDocument/2006/relationships/hyperlink" Target="https://podminky.urs.cz/item/CS_URS_2023_02/713111121" TargetMode="External" /><Relationship Id="rId49" Type="http://schemas.openxmlformats.org/officeDocument/2006/relationships/hyperlink" Target="https://podminky.urs.cz/item/CS_URS_2023_02/722270101" TargetMode="External" /><Relationship Id="rId50" Type="http://schemas.openxmlformats.org/officeDocument/2006/relationships/hyperlink" Target="https://podminky.urs.cz/item/CS_URS_2023_02/722270104" TargetMode="External" /><Relationship Id="rId51" Type="http://schemas.openxmlformats.org/officeDocument/2006/relationships/hyperlink" Target="https://podminky.urs.cz/item/CS_URS_2023_02/998722101" TargetMode="External" /><Relationship Id="rId52" Type="http://schemas.openxmlformats.org/officeDocument/2006/relationships/hyperlink" Target="https://podminky.urs.cz/item/CS_URS_2023_02/767861010" TargetMode="External" /><Relationship Id="rId53" Type="http://schemas.openxmlformats.org/officeDocument/2006/relationships/hyperlink" Target="https://podminky.urs.cz/item/CS_URS_2023_02/767995111" TargetMode="External" /><Relationship Id="rId54"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3_02/119001401" TargetMode="External" /><Relationship Id="rId2" Type="http://schemas.openxmlformats.org/officeDocument/2006/relationships/hyperlink" Target="https://podminky.urs.cz/item/CS_URS_2023_02/119001411" TargetMode="External" /><Relationship Id="rId3" Type="http://schemas.openxmlformats.org/officeDocument/2006/relationships/hyperlink" Target="https://podminky.urs.cz/item/CS_URS_2023_02/119001412" TargetMode="External" /><Relationship Id="rId4" Type="http://schemas.openxmlformats.org/officeDocument/2006/relationships/hyperlink" Target="https://podminky.urs.cz/item/CS_URS_2023_02/119001421" TargetMode="External" /><Relationship Id="rId5" Type="http://schemas.openxmlformats.org/officeDocument/2006/relationships/hyperlink" Target="https://podminky.urs.cz/item/CS_URS_2023_02/132254205" TargetMode="External" /><Relationship Id="rId6" Type="http://schemas.openxmlformats.org/officeDocument/2006/relationships/hyperlink" Target="https://podminky.urs.cz/item/CS_URS_2023_02/132354205" TargetMode="External" /><Relationship Id="rId7" Type="http://schemas.openxmlformats.org/officeDocument/2006/relationships/hyperlink" Target="https://podminky.urs.cz/item/CS_URS_2023_02/132454205" TargetMode="External" /><Relationship Id="rId8" Type="http://schemas.openxmlformats.org/officeDocument/2006/relationships/hyperlink" Target="https://podminky.urs.cz/item/CS_URS_2023_02/138511201" TargetMode="External" /><Relationship Id="rId9" Type="http://schemas.openxmlformats.org/officeDocument/2006/relationships/hyperlink" Target="https://podminky.urs.cz/item/CS_URS_2023_02/139001101" TargetMode="External" /><Relationship Id="rId10" Type="http://schemas.openxmlformats.org/officeDocument/2006/relationships/hyperlink" Target="https://podminky.urs.cz/item/CS_URS_2023_02/151101101" TargetMode="External" /><Relationship Id="rId11" Type="http://schemas.openxmlformats.org/officeDocument/2006/relationships/hyperlink" Target="https://podminky.urs.cz/item/CS_URS_2023_02/151101102" TargetMode="External" /><Relationship Id="rId12" Type="http://schemas.openxmlformats.org/officeDocument/2006/relationships/hyperlink" Target="https://podminky.urs.cz/item/CS_URS_2023_02/151101111" TargetMode="External" /><Relationship Id="rId13" Type="http://schemas.openxmlformats.org/officeDocument/2006/relationships/hyperlink" Target="https://podminky.urs.cz/item/CS_URS_2023_02/151101112" TargetMode="External" /><Relationship Id="rId14" Type="http://schemas.openxmlformats.org/officeDocument/2006/relationships/hyperlink" Target="https://podminky.urs.cz/item/CS_URS_2023_02/162251102" TargetMode="External" /><Relationship Id="rId15" Type="http://schemas.openxmlformats.org/officeDocument/2006/relationships/hyperlink" Target="https://podminky.urs.cz/item/CS_URS_2023_02/162351123" TargetMode="External" /><Relationship Id="rId16" Type="http://schemas.openxmlformats.org/officeDocument/2006/relationships/hyperlink" Target="https://podminky.urs.cz/item/CS_URS_2023_02/167151103" TargetMode="External" /><Relationship Id="rId17" Type="http://schemas.openxmlformats.org/officeDocument/2006/relationships/hyperlink" Target="https://podminky.urs.cz/item/CS_URS_2023_02/174151101" TargetMode="External" /><Relationship Id="rId18" Type="http://schemas.openxmlformats.org/officeDocument/2006/relationships/hyperlink" Target="https://podminky.urs.cz/item/CS_URS_2023_02/175151101" TargetMode="External" /><Relationship Id="rId19" Type="http://schemas.openxmlformats.org/officeDocument/2006/relationships/hyperlink" Target="https://podminky.urs.cz/item/CS_URS_2023_02/451541111" TargetMode="External" /><Relationship Id="rId20" Type="http://schemas.openxmlformats.org/officeDocument/2006/relationships/hyperlink" Target="https://podminky.urs.cz/item/CS_URS_2023_02/452312131" TargetMode="External" /><Relationship Id="rId21" Type="http://schemas.openxmlformats.org/officeDocument/2006/relationships/hyperlink" Target="https://podminky.urs.cz/item/CS_URS_2023_02/831312121" TargetMode="External" /><Relationship Id="rId22" Type="http://schemas.openxmlformats.org/officeDocument/2006/relationships/hyperlink" Target="https://podminky.urs.cz/item/CS_URS_2023_02/837312221" TargetMode="External" /><Relationship Id="rId23" Type="http://schemas.openxmlformats.org/officeDocument/2006/relationships/hyperlink" Target="https://podminky.urs.cz/item/CS_URS_2023_02/877315211" TargetMode="External" /><Relationship Id="rId24" Type="http://schemas.openxmlformats.org/officeDocument/2006/relationships/hyperlink" Target="https://podminky.urs.cz/item/CS_URS_2023_02/894812111" TargetMode="External" /><Relationship Id="rId25" Type="http://schemas.openxmlformats.org/officeDocument/2006/relationships/hyperlink" Target="https://podminky.urs.cz/item/CS_URS_2023_02/894812133" TargetMode="External" /><Relationship Id="rId26" Type="http://schemas.openxmlformats.org/officeDocument/2006/relationships/hyperlink" Target="https://podminky.urs.cz/item/CS_URS_2023_02/894812141" TargetMode="External" /><Relationship Id="rId27" Type="http://schemas.openxmlformats.org/officeDocument/2006/relationships/hyperlink" Target="https://podminky.urs.cz/item/CS_URS_2023_02/894812149" TargetMode="External" /><Relationship Id="rId28" Type="http://schemas.openxmlformats.org/officeDocument/2006/relationships/hyperlink" Target="https://podminky.urs.cz/item/CS_URS_2023_02/894812163" TargetMode="External" /><Relationship Id="rId29" Type="http://schemas.openxmlformats.org/officeDocument/2006/relationships/hyperlink" Target="https://podminky.urs.cz/item/CS_URS_2023_02/998275101" TargetMode="External" /><Relationship Id="rId30" Type="http://schemas.openxmlformats.org/officeDocument/2006/relationships/hyperlink" Target="https://podminky.urs.cz/item/CS_URS_2023_02/998275124" TargetMode="External" /><Relationship Id="rId3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3_02/119001401" TargetMode="External" /><Relationship Id="rId2" Type="http://schemas.openxmlformats.org/officeDocument/2006/relationships/hyperlink" Target="https://podminky.urs.cz/item/CS_URS_2023_02/119001421" TargetMode="External" /><Relationship Id="rId3" Type="http://schemas.openxmlformats.org/officeDocument/2006/relationships/hyperlink" Target="https://podminky.urs.cz/item/CS_URS_2023_02/132254205" TargetMode="External" /><Relationship Id="rId4" Type="http://schemas.openxmlformats.org/officeDocument/2006/relationships/hyperlink" Target="https://podminky.urs.cz/item/CS_URS_2023_02/132354205" TargetMode="External" /><Relationship Id="rId5" Type="http://schemas.openxmlformats.org/officeDocument/2006/relationships/hyperlink" Target="https://podminky.urs.cz/item/CS_URS_2023_02/132454205" TargetMode="External" /><Relationship Id="rId6" Type="http://schemas.openxmlformats.org/officeDocument/2006/relationships/hyperlink" Target="https://podminky.urs.cz/item/CS_URS_2023_02/138511201" TargetMode="External" /><Relationship Id="rId7" Type="http://schemas.openxmlformats.org/officeDocument/2006/relationships/hyperlink" Target="https://podminky.urs.cz/item/CS_URS_2023_02/139001101" TargetMode="External" /><Relationship Id="rId8" Type="http://schemas.openxmlformats.org/officeDocument/2006/relationships/hyperlink" Target="https://podminky.urs.cz/item/CS_URS_2023_02/151101101" TargetMode="External" /><Relationship Id="rId9" Type="http://schemas.openxmlformats.org/officeDocument/2006/relationships/hyperlink" Target="https://podminky.urs.cz/item/CS_URS_2023_02/151101111" TargetMode="External" /><Relationship Id="rId10" Type="http://schemas.openxmlformats.org/officeDocument/2006/relationships/hyperlink" Target="https://podminky.urs.cz/item/CS_URS_2023_02/162251102" TargetMode="External" /><Relationship Id="rId11" Type="http://schemas.openxmlformats.org/officeDocument/2006/relationships/hyperlink" Target="https://podminky.urs.cz/item/CS_URS_2023_02/167151103" TargetMode="External" /><Relationship Id="rId12" Type="http://schemas.openxmlformats.org/officeDocument/2006/relationships/hyperlink" Target="https://podminky.urs.cz/item/CS_URS_2023_02/174151101" TargetMode="External" /><Relationship Id="rId13" Type="http://schemas.openxmlformats.org/officeDocument/2006/relationships/hyperlink" Target="https://podminky.urs.cz/item/CS_URS_2023_02/175151101" TargetMode="External" /><Relationship Id="rId14" Type="http://schemas.openxmlformats.org/officeDocument/2006/relationships/hyperlink" Target="https://podminky.urs.cz/item/CS_URS_2023_02/451573111" TargetMode="External" /><Relationship Id="rId15" Type="http://schemas.openxmlformats.org/officeDocument/2006/relationships/hyperlink" Target="https://podminky.urs.cz/item/CS_URS_2023_02/871310310" TargetMode="External" /><Relationship Id="rId16" Type="http://schemas.openxmlformats.org/officeDocument/2006/relationships/hyperlink" Target="https://podminky.urs.cz/item/CS_URS_2023_02/877310310" TargetMode="External" /><Relationship Id="rId17" Type="http://schemas.openxmlformats.org/officeDocument/2006/relationships/hyperlink" Target="https://podminky.urs.cz/item/CS_URS_2023_02/877310330" TargetMode="External" /><Relationship Id="rId18" Type="http://schemas.openxmlformats.org/officeDocument/2006/relationships/hyperlink" Target="https://podminky.urs.cz/item/CS_URS_2023_02/894812111" TargetMode="External" /><Relationship Id="rId19" Type="http://schemas.openxmlformats.org/officeDocument/2006/relationships/hyperlink" Target="https://podminky.urs.cz/item/CS_URS_2023_02/894812133" TargetMode="External" /><Relationship Id="rId20" Type="http://schemas.openxmlformats.org/officeDocument/2006/relationships/hyperlink" Target="https://podminky.urs.cz/item/CS_URS_2023_02/894812141" TargetMode="External" /><Relationship Id="rId21" Type="http://schemas.openxmlformats.org/officeDocument/2006/relationships/hyperlink" Target="https://podminky.urs.cz/item/CS_URS_2023_02/894812149" TargetMode="External" /><Relationship Id="rId22" Type="http://schemas.openxmlformats.org/officeDocument/2006/relationships/hyperlink" Target="https://podminky.urs.cz/item/CS_URS_2023_02/894812163" TargetMode="External" /><Relationship Id="rId23" Type="http://schemas.openxmlformats.org/officeDocument/2006/relationships/hyperlink" Target="https://podminky.urs.cz/item/CS_URS_2023_02/998276101" TargetMode="External" /><Relationship Id="rId24" Type="http://schemas.openxmlformats.org/officeDocument/2006/relationships/hyperlink" Target="https://podminky.urs.cz/item/CS_URS_2023_02/998276124" TargetMode="External" /><Relationship Id="rId25"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19</v>
      </c>
      <c r="AO10" s="25"/>
      <c r="AP10" s="25"/>
      <c r="AQ10" s="25"/>
      <c r="AR10" s="23"/>
      <c r="BE10" s="34"/>
      <c r="BS10" s="20" t="s">
        <v>6</v>
      </c>
    </row>
    <row r="11" s="1" customFormat="1" ht="18.48" customHeight="1">
      <c r="B11" s="24"/>
      <c r="C11" s="25"/>
      <c r="D11" s="25"/>
      <c r="E11" s="30" t="s">
        <v>27</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28</v>
      </c>
      <c r="AL11" s="25"/>
      <c r="AM11" s="25"/>
      <c r="AN11" s="30" t="s">
        <v>19</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29</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30</v>
      </c>
      <c r="AO13" s="25"/>
      <c r="AP13" s="25"/>
      <c r="AQ13" s="25"/>
      <c r="AR13" s="23"/>
      <c r="BE13" s="34"/>
      <c r="BS13" s="20" t="s">
        <v>6</v>
      </c>
    </row>
    <row r="14">
      <c r="B14" s="24"/>
      <c r="C14" s="25"/>
      <c r="D14" s="25"/>
      <c r="E14" s="37" t="s">
        <v>30</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28</v>
      </c>
      <c r="AL14" s="25"/>
      <c r="AM14" s="25"/>
      <c r="AN14" s="37" t="s">
        <v>30</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31</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32</v>
      </c>
      <c r="AO16" s="25"/>
      <c r="AP16" s="25"/>
      <c r="AQ16" s="25"/>
      <c r="AR16" s="23"/>
      <c r="BE16" s="34"/>
      <c r="BS16" s="20" t="s">
        <v>4</v>
      </c>
    </row>
    <row r="17" s="1" customFormat="1" ht="18.48" customHeight="1">
      <c r="B17" s="24"/>
      <c r="C17" s="25"/>
      <c r="D17" s="25"/>
      <c r="E17" s="30" t="s">
        <v>33</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28</v>
      </c>
      <c r="AL17" s="25"/>
      <c r="AM17" s="25"/>
      <c r="AN17" s="30" t="s">
        <v>34</v>
      </c>
      <c r="AO17" s="25"/>
      <c r="AP17" s="25"/>
      <c r="AQ17" s="25"/>
      <c r="AR17" s="23"/>
      <c r="BE17" s="34"/>
      <c r="BS17" s="20" t="s">
        <v>35</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36</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33</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28</v>
      </c>
      <c r="AL20" s="25"/>
      <c r="AM20" s="25"/>
      <c r="AN20" s="30" t="s">
        <v>19</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37</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71.25" customHeight="1">
      <c r="B23" s="24"/>
      <c r="C23" s="25"/>
      <c r="D23" s="25"/>
      <c r="E23" s="39" t="s">
        <v>38</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39</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40</v>
      </c>
      <c r="M28" s="48"/>
      <c r="N28" s="48"/>
      <c r="O28" s="48"/>
      <c r="P28" s="48"/>
      <c r="Q28" s="43"/>
      <c r="R28" s="43"/>
      <c r="S28" s="43"/>
      <c r="T28" s="43"/>
      <c r="U28" s="43"/>
      <c r="V28" s="43"/>
      <c r="W28" s="48" t="s">
        <v>41</v>
      </c>
      <c r="X28" s="48"/>
      <c r="Y28" s="48"/>
      <c r="Z28" s="48"/>
      <c r="AA28" s="48"/>
      <c r="AB28" s="48"/>
      <c r="AC28" s="48"/>
      <c r="AD28" s="48"/>
      <c r="AE28" s="48"/>
      <c r="AF28" s="43"/>
      <c r="AG28" s="43"/>
      <c r="AH28" s="43"/>
      <c r="AI28" s="43"/>
      <c r="AJ28" s="43"/>
      <c r="AK28" s="48" t="s">
        <v>42</v>
      </c>
      <c r="AL28" s="48"/>
      <c r="AM28" s="48"/>
      <c r="AN28" s="48"/>
      <c r="AO28" s="48"/>
      <c r="AP28" s="43"/>
      <c r="AQ28" s="43"/>
      <c r="AR28" s="47"/>
      <c r="BE28" s="34"/>
    </row>
    <row r="29" s="3" customFormat="1" ht="14.4" customHeight="1">
      <c r="A29" s="3"/>
      <c r="B29" s="49"/>
      <c r="C29" s="50"/>
      <c r="D29" s="35" t="s">
        <v>43</v>
      </c>
      <c r="E29" s="50"/>
      <c r="F29" s="35" t="s">
        <v>44</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45</v>
      </c>
      <c r="G30" s="50"/>
      <c r="H30" s="50"/>
      <c r="I30" s="50"/>
      <c r="J30" s="50"/>
      <c r="K30" s="50"/>
      <c r="L30" s="51">
        <v>0.14999999999999999</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46</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47</v>
      </c>
      <c r="G32" s="50"/>
      <c r="H32" s="50"/>
      <c r="I32" s="50"/>
      <c r="J32" s="50"/>
      <c r="K32" s="50"/>
      <c r="L32" s="51">
        <v>0.14999999999999999</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48</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49</v>
      </c>
      <c r="E35" s="57"/>
      <c r="F35" s="57"/>
      <c r="G35" s="57"/>
      <c r="H35" s="57"/>
      <c r="I35" s="57"/>
      <c r="J35" s="57"/>
      <c r="K35" s="57"/>
      <c r="L35" s="57"/>
      <c r="M35" s="57"/>
      <c r="N35" s="57"/>
      <c r="O35" s="57"/>
      <c r="P35" s="57"/>
      <c r="Q35" s="57"/>
      <c r="R35" s="57"/>
      <c r="S35" s="57"/>
      <c r="T35" s="58" t="s">
        <v>50</v>
      </c>
      <c r="U35" s="57"/>
      <c r="V35" s="57"/>
      <c r="W35" s="57"/>
      <c r="X35" s="59" t="s">
        <v>51</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52</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2467_11_2021_mesto</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Nové Město na Moravě, Centrum služeb a řemesel ul. Soškova inv. město, rev. 9/24</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Nové Město na Moravě</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23. 11. 2021</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25.65" customHeight="1">
      <c r="A49" s="41"/>
      <c r="B49" s="42"/>
      <c r="C49" s="35" t="s">
        <v>25</v>
      </c>
      <c r="D49" s="43"/>
      <c r="E49" s="43"/>
      <c r="F49" s="43"/>
      <c r="G49" s="43"/>
      <c r="H49" s="43"/>
      <c r="I49" s="43"/>
      <c r="J49" s="43"/>
      <c r="K49" s="43"/>
      <c r="L49" s="67" t="str">
        <f>IF(E11= "","",E11)</f>
        <v>Město Nové Město na Moravě</v>
      </c>
      <c r="M49" s="43"/>
      <c r="N49" s="43"/>
      <c r="O49" s="43"/>
      <c r="P49" s="43"/>
      <c r="Q49" s="43"/>
      <c r="R49" s="43"/>
      <c r="S49" s="43"/>
      <c r="T49" s="43"/>
      <c r="U49" s="43"/>
      <c r="V49" s="43"/>
      <c r="W49" s="43"/>
      <c r="X49" s="43"/>
      <c r="Y49" s="43"/>
      <c r="Z49" s="43"/>
      <c r="AA49" s="43"/>
      <c r="AB49" s="43"/>
      <c r="AC49" s="43"/>
      <c r="AD49" s="43"/>
      <c r="AE49" s="43"/>
      <c r="AF49" s="43"/>
      <c r="AG49" s="43"/>
      <c r="AH49" s="43"/>
      <c r="AI49" s="35" t="s">
        <v>31</v>
      </c>
      <c r="AJ49" s="43"/>
      <c r="AK49" s="43"/>
      <c r="AL49" s="43"/>
      <c r="AM49" s="76" t="str">
        <f>IF(E17="","",E17)</f>
        <v>Ing. Josef Novotný AQA-CLEAN</v>
      </c>
      <c r="AN49" s="67"/>
      <c r="AO49" s="67"/>
      <c r="AP49" s="67"/>
      <c r="AQ49" s="43"/>
      <c r="AR49" s="47"/>
      <c r="AS49" s="77" t="s">
        <v>53</v>
      </c>
      <c r="AT49" s="78"/>
      <c r="AU49" s="79"/>
      <c r="AV49" s="79"/>
      <c r="AW49" s="79"/>
      <c r="AX49" s="79"/>
      <c r="AY49" s="79"/>
      <c r="AZ49" s="79"/>
      <c r="BA49" s="79"/>
      <c r="BB49" s="79"/>
      <c r="BC49" s="79"/>
      <c r="BD49" s="80"/>
      <c r="BE49" s="41"/>
    </row>
    <row r="50" s="2" customFormat="1" ht="25.65" customHeight="1">
      <c r="A50" s="41"/>
      <c r="B50" s="42"/>
      <c r="C50" s="35" t="s">
        <v>29</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36</v>
      </c>
      <c r="AJ50" s="43"/>
      <c r="AK50" s="43"/>
      <c r="AL50" s="43"/>
      <c r="AM50" s="76" t="str">
        <f>IF(E20="","",E20)</f>
        <v>Ing. Josef Novotný AQA-CLEAN</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54</v>
      </c>
      <c r="D52" s="90"/>
      <c r="E52" s="90"/>
      <c r="F52" s="90"/>
      <c r="G52" s="90"/>
      <c r="H52" s="91"/>
      <c r="I52" s="92" t="s">
        <v>55</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56</v>
      </c>
      <c r="AH52" s="90"/>
      <c r="AI52" s="90"/>
      <c r="AJ52" s="90"/>
      <c r="AK52" s="90"/>
      <c r="AL52" s="90"/>
      <c r="AM52" s="90"/>
      <c r="AN52" s="92" t="s">
        <v>57</v>
      </c>
      <c r="AO52" s="90"/>
      <c r="AP52" s="90"/>
      <c r="AQ52" s="94" t="s">
        <v>58</v>
      </c>
      <c r="AR52" s="47"/>
      <c r="AS52" s="95" t="s">
        <v>59</v>
      </c>
      <c r="AT52" s="96" t="s">
        <v>60</v>
      </c>
      <c r="AU52" s="96" t="s">
        <v>61</v>
      </c>
      <c r="AV52" s="96" t="s">
        <v>62</v>
      </c>
      <c r="AW52" s="96" t="s">
        <v>63</v>
      </c>
      <c r="AX52" s="96" t="s">
        <v>64</v>
      </c>
      <c r="AY52" s="96" t="s">
        <v>65</v>
      </c>
      <c r="AZ52" s="96" t="s">
        <v>66</v>
      </c>
      <c r="BA52" s="96" t="s">
        <v>67</v>
      </c>
      <c r="BB52" s="96" t="s">
        <v>68</v>
      </c>
      <c r="BC52" s="96" t="s">
        <v>69</v>
      </c>
      <c r="BD52" s="97" t="s">
        <v>70</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71</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ROUND(SUM(AG55:AG65),2)</f>
        <v>0</v>
      </c>
      <c r="AH54" s="104"/>
      <c r="AI54" s="104"/>
      <c r="AJ54" s="104"/>
      <c r="AK54" s="104"/>
      <c r="AL54" s="104"/>
      <c r="AM54" s="104"/>
      <c r="AN54" s="105">
        <f>SUM(AG54,AT54)</f>
        <v>0</v>
      </c>
      <c r="AO54" s="105"/>
      <c r="AP54" s="105"/>
      <c r="AQ54" s="106" t="s">
        <v>19</v>
      </c>
      <c r="AR54" s="107"/>
      <c r="AS54" s="108">
        <f>ROUND(SUM(AS55:AS65),2)</f>
        <v>0</v>
      </c>
      <c r="AT54" s="109">
        <f>ROUND(SUM(AV54:AW54),2)</f>
        <v>0</v>
      </c>
      <c r="AU54" s="110">
        <f>ROUND(SUM(AU55:AU65),5)</f>
        <v>0</v>
      </c>
      <c r="AV54" s="109">
        <f>ROUND(AZ54*L29,2)</f>
        <v>0</v>
      </c>
      <c r="AW54" s="109">
        <f>ROUND(BA54*L30,2)</f>
        <v>0</v>
      </c>
      <c r="AX54" s="109">
        <f>ROUND(BB54*L29,2)</f>
        <v>0</v>
      </c>
      <c r="AY54" s="109">
        <f>ROUND(BC54*L30,2)</f>
        <v>0</v>
      </c>
      <c r="AZ54" s="109">
        <f>ROUND(SUM(AZ55:AZ65),2)</f>
        <v>0</v>
      </c>
      <c r="BA54" s="109">
        <f>ROUND(SUM(BA55:BA65),2)</f>
        <v>0</v>
      </c>
      <c r="BB54" s="109">
        <f>ROUND(SUM(BB55:BB65),2)</f>
        <v>0</v>
      </c>
      <c r="BC54" s="109">
        <f>ROUND(SUM(BC55:BC65),2)</f>
        <v>0</v>
      </c>
      <c r="BD54" s="111">
        <f>ROUND(SUM(BD55:BD65),2)</f>
        <v>0</v>
      </c>
      <c r="BE54" s="6"/>
      <c r="BS54" s="112" t="s">
        <v>72</v>
      </c>
      <c r="BT54" s="112" t="s">
        <v>73</v>
      </c>
      <c r="BU54" s="113" t="s">
        <v>74</v>
      </c>
      <c r="BV54" s="112" t="s">
        <v>75</v>
      </c>
      <c r="BW54" s="112" t="s">
        <v>5</v>
      </c>
      <c r="BX54" s="112" t="s">
        <v>76</v>
      </c>
      <c r="CL54" s="112" t="s">
        <v>19</v>
      </c>
    </row>
    <row r="55" s="7" customFormat="1" ht="16.5" customHeight="1">
      <c r="A55" s="114" t="s">
        <v>77</v>
      </c>
      <c r="B55" s="115"/>
      <c r="C55" s="116"/>
      <c r="D55" s="117" t="s">
        <v>78</v>
      </c>
      <c r="E55" s="117"/>
      <c r="F55" s="117"/>
      <c r="G55" s="117"/>
      <c r="H55" s="117"/>
      <c r="I55" s="118"/>
      <c r="J55" s="117" t="s">
        <v>79</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'SO 101 - Komunikace, chod...'!J30</f>
        <v>0</v>
      </c>
      <c r="AH55" s="118"/>
      <c r="AI55" s="118"/>
      <c r="AJ55" s="118"/>
      <c r="AK55" s="118"/>
      <c r="AL55" s="118"/>
      <c r="AM55" s="118"/>
      <c r="AN55" s="119">
        <f>SUM(AG55,AT55)</f>
        <v>0</v>
      </c>
      <c r="AO55" s="118"/>
      <c r="AP55" s="118"/>
      <c r="AQ55" s="120" t="s">
        <v>80</v>
      </c>
      <c r="AR55" s="121"/>
      <c r="AS55" s="122">
        <v>0</v>
      </c>
      <c r="AT55" s="123">
        <f>ROUND(SUM(AV55:AW55),2)</f>
        <v>0</v>
      </c>
      <c r="AU55" s="124">
        <f>'SO 101 - Komunikace, chod...'!P88</f>
        <v>0</v>
      </c>
      <c r="AV55" s="123">
        <f>'SO 101 - Komunikace, chod...'!J33</f>
        <v>0</v>
      </c>
      <c r="AW55" s="123">
        <f>'SO 101 - Komunikace, chod...'!J34</f>
        <v>0</v>
      </c>
      <c r="AX55" s="123">
        <f>'SO 101 - Komunikace, chod...'!J35</f>
        <v>0</v>
      </c>
      <c r="AY55" s="123">
        <f>'SO 101 - Komunikace, chod...'!J36</f>
        <v>0</v>
      </c>
      <c r="AZ55" s="123">
        <f>'SO 101 - Komunikace, chod...'!F33</f>
        <v>0</v>
      </c>
      <c r="BA55" s="123">
        <f>'SO 101 - Komunikace, chod...'!F34</f>
        <v>0</v>
      </c>
      <c r="BB55" s="123">
        <f>'SO 101 - Komunikace, chod...'!F35</f>
        <v>0</v>
      </c>
      <c r="BC55" s="123">
        <f>'SO 101 - Komunikace, chod...'!F36</f>
        <v>0</v>
      </c>
      <c r="BD55" s="125">
        <f>'SO 101 - Komunikace, chod...'!F37</f>
        <v>0</v>
      </c>
      <c r="BE55" s="7"/>
      <c r="BT55" s="126" t="s">
        <v>81</v>
      </c>
      <c r="BV55" s="126" t="s">
        <v>75</v>
      </c>
      <c r="BW55" s="126" t="s">
        <v>82</v>
      </c>
      <c r="BX55" s="126" t="s">
        <v>5</v>
      </c>
      <c r="CL55" s="126" t="s">
        <v>19</v>
      </c>
      <c r="CM55" s="126" t="s">
        <v>83</v>
      </c>
    </row>
    <row r="56" s="7" customFormat="1" ht="16.5" customHeight="1">
      <c r="A56" s="114" t="s">
        <v>77</v>
      </c>
      <c r="B56" s="115"/>
      <c r="C56" s="116"/>
      <c r="D56" s="117" t="s">
        <v>84</v>
      </c>
      <c r="E56" s="117"/>
      <c r="F56" s="117"/>
      <c r="G56" s="117"/>
      <c r="H56" s="117"/>
      <c r="I56" s="118"/>
      <c r="J56" s="117" t="s">
        <v>85</v>
      </c>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9">
        <f>'SO 304 - Dešťová kanalizace'!J30</f>
        <v>0</v>
      </c>
      <c r="AH56" s="118"/>
      <c r="AI56" s="118"/>
      <c r="AJ56" s="118"/>
      <c r="AK56" s="118"/>
      <c r="AL56" s="118"/>
      <c r="AM56" s="118"/>
      <c r="AN56" s="119">
        <f>SUM(AG56,AT56)</f>
        <v>0</v>
      </c>
      <c r="AO56" s="118"/>
      <c r="AP56" s="118"/>
      <c r="AQ56" s="120" t="s">
        <v>80</v>
      </c>
      <c r="AR56" s="121"/>
      <c r="AS56" s="122">
        <v>0</v>
      </c>
      <c r="AT56" s="123">
        <f>ROUND(SUM(AV56:AW56),2)</f>
        <v>0</v>
      </c>
      <c r="AU56" s="124">
        <f>'SO 304 - Dešťová kanalizace'!P90</f>
        <v>0</v>
      </c>
      <c r="AV56" s="123">
        <f>'SO 304 - Dešťová kanalizace'!J33</f>
        <v>0</v>
      </c>
      <c r="AW56" s="123">
        <f>'SO 304 - Dešťová kanalizace'!J34</f>
        <v>0</v>
      </c>
      <c r="AX56" s="123">
        <f>'SO 304 - Dešťová kanalizace'!J35</f>
        <v>0</v>
      </c>
      <c r="AY56" s="123">
        <f>'SO 304 - Dešťová kanalizace'!J36</f>
        <v>0</v>
      </c>
      <c r="AZ56" s="123">
        <f>'SO 304 - Dešťová kanalizace'!F33</f>
        <v>0</v>
      </c>
      <c r="BA56" s="123">
        <f>'SO 304 - Dešťová kanalizace'!F34</f>
        <v>0</v>
      </c>
      <c r="BB56" s="123">
        <f>'SO 304 - Dešťová kanalizace'!F35</f>
        <v>0</v>
      </c>
      <c r="BC56" s="123">
        <f>'SO 304 - Dešťová kanalizace'!F36</f>
        <v>0</v>
      </c>
      <c r="BD56" s="125">
        <f>'SO 304 - Dešťová kanalizace'!F37</f>
        <v>0</v>
      </c>
      <c r="BE56" s="7"/>
      <c r="BT56" s="126" t="s">
        <v>81</v>
      </c>
      <c r="BV56" s="126" t="s">
        <v>75</v>
      </c>
      <c r="BW56" s="126" t="s">
        <v>86</v>
      </c>
      <c r="BX56" s="126" t="s">
        <v>5</v>
      </c>
      <c r="CL56" s="126" t="s">
        <v>19</v>
      </c>
      <c r="CM56" s="126" t="s">
        <v>83</v>
      </c>
    </row>
    <row r="57" s="7" customFormat="1" ht="24.75" customHeight="1">
      <c r="A57" s="114" t="s">
        <v>77</v>
      </c>
      <c r="B57" s="115"/>
      <c r="C57" s="116"/>
      <c r="D57" s="117" t="s">
        <v>87</v>
      </c>
      <c r="E57" s="117"/>
      <c r="F57" s="117"/>
      <c r="G57" s="117"/>
      <c r="H57" s="117"/>
      <c r="I57" s="118"/>
      <c r="J57" s="117" t="s">
        <v>88</v>
      </c>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9">
        <f>'SO 311-1 - Vodovodní příp...'!J30</f>
        <v>0</v>
      </c>
      <c r="AH57" s="118"/>
      <c r="AI57" s="118"/>
      <c r="AJ57" s="118"/>
      <c r="AK57" s="118"/>
      <c r="AL57" s="118"/>
      <c r="AM57" s="118"/>
      <c r="AN57" s="119">
        <f>SUM(AG57,AT57)</f>
        <v>0</v>
      </c>
      <c r="AO57" s="118"/>
      <c r="AP57" s="118"/>
      <c r="AQ57" s="120" t="s">
        <v>80</v>
      </c>
      <c r="AR57" s="121"/>
      <c r="AS57" s="122">
        <v>0</v>
      </c>
      <c r="AT57" s="123">
        <f>ROUND(SUM(AV57:AW57),2)</f>
        <v>0</v>
      </c>
      <c r="AU57" s="124">
        <f>'SO 311-1 - Vodovodní příp...'!P85</f>
        <v>0</v>
      </c>
      <c r="AV57" s="123">
        <f>'SO 311-1 - Vodovodní příp...'!J33</f>
        <v>0</v>
      </c>
      <c r="AW57" s="123">
        <f>'SO 311-1 - Vodovodní příp...'!J34</f>
        <v>0</v>
      </c>
      <c r="AX57" s="123">
        <f>'SO 311-1 - Vodovodní příp...'!J35</f>
        <v>0</v>
      </c>
      <c r="AY57" s="123">
        <f>'SO 311-1 - Vodovodní příp...'!J36</f>
        <v>0</v>
      </c>
      <c r="AZ57" s="123">
        <f>'SO 311-1 - Vodovodní příp...'!F33</f>
        <v>0</v>
      </c>
      <c r="BA57" s="123">
        <f>'SO 311-1 - Vodovodní příp...'!F34</f>
        <v>0</v>
      </c>
      <c r="BB57" s="123">
        <f>'SO 311-1 - Vodovodní příp...'!F35</f>
        <v>0</v>
      </c>
      <c r="BC57" s="123">
        <f>'SO 311-1 - Vodovodní příp...'!F36</f>
        <v>0</v>
      </c>
      <c r="BD57" s="125">
        <f>'SO 311-1 - Vodovodní příp...'!F37</f>
        <v>0</v>
      </c>
      <c r="BE57" s="7"/>
      <c r="BT57" s="126" t="s">
        <v>81</v>
      </c>
      <c r="BV57" s="126" t="s">
        <v>75</v>
      </c>
      <c r="BW57" s="126" t="s">
        <v>89</v>
      </c>
      <c r="BX57" s="126" t="s">
        <v>5</v>
      </c>
      <c r="CL57" s="126" t="s">
        <v>19</v>
      </c>
      <c r="CM57" s="126" t="s">
        <v>83</v>
      </c>
    </row>
    <row r="58" s="7" customFormat="1" ht="24.75" customHeight="1">
      <c r="A58" s="114" t="s">
        <v>77</v>
      </c>
      <c r="B58" s="115"/>
      <c r="C58" s="116"/>
      <c r="D58" s="117" t="s">
        <v>90</v>
      </c>
      <c r="E58" s="117"/>
      <c r="F58" s="117"/>
      <c r="G58" s="117"/>
      <c r="H58" s="117"/>
      <c r="I58" s="118"/>
      <c r="J58" s="117" t="s">
        <v>91</v>
      </c>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9">
        <f>'SO 311-2 - Přepojení stáv...'!J30</f>
        <v>0</v>
      </c>
      <c r="AH58" s="118"/>
      <c r="AI58" s="118"/>
      <c r="AJ58" s="118"/>
      <c r="AK58" s="118"/>
      <c r="AL58" s="118"/>
      <c r="AM58" s="118"/>
      <c r="AN58" s="119">
        <f>SUM(AG58,AT58)</f>
        <v>0</v>
      </c>
      <c r="AO58" s="118"/>
      <c r="AP58" s="118"/>
      <c r="AQ58" s="120" t="s">
        <v>80</v>
      </c>
      <c r="AR58" s="121"/>
      <c r="AS58" s="122">
        <v>0</v>
      </c>
      <c r="AT58" s="123">
        <f>ROUND(SUM(AV58:AW58),2)</f>
        <v>0</v>
      </c>
      <c r="AU58" s="124">
        <f>'SO 311-2 - Přepojení stáv...'!P91</f>
        <v>0</v>
      </c>
      <c r="AV58" s="123">
        <f>'SO 311-2 - Přepojení stáv...'!J33</f>
        <v>0</v>
      </c>
      <c r="AW58" s="123">
        <f>'SO 311-2 - Přepojení stáv...'!J34</f>
        <v>0</v>
      </c>
      <c r="AX58" s="123">
        <f>'SO 311-2 - Přepojení stáv...'!J35</f>
        <v>0</v>
      </c>
      <c r="AY58" s="123">
        <f>'SO 311-2 - Přepojení stáv...'!J36</f>
        <v>0</v>
      </c>
      <c r="AZ58" s="123">
        <f>'SO 311-2 - Přepojení stáv...'!F33</f>
        <v>0</v>
      </c>
      <c r="BA58" s="123">
        <f>'SO 311-2 - Přepojení stáv...'!F34</f>
        <v>0</v>
      </c>
      <c r="BB58" s="123">
        <f>'SO 311-2 - Přepojení stáv...'!F35</f>
        <v>0</v>
      </c>
      <c r="BC58" s="123">
        <f>'SO 311-2 - Přepojení stáv...'!F36</f>
        <v>0</v>
      </c>
      <c r="BD58" s="125">
        <f>'SO 311-2 - Přepojení stáv...'!F37</f>
        <v>0</v>
      </c>
      <c r="BE58" s="7"/>
      <c r="BT58" s="126" t="s">
        <v>81</v>
      </c>
      <c r="BV58" s="126" t="s">
        <v>75</v>
      </c>
      <c r="BW58" s="126" t="s">
        <v>92</v>
      </c>
      <c r="BX58" s="126" t="s">
        <v>5</v>
      </c>
      <c r="CL58" s="126" t="s">
        <v>19</v>
      </c>
      <c r="CM58" s="126" t="s">
        <v>83</v>
      </c>
    </row>
    <row r="59" s="7" customFormat="1" ht="16.5" customHeight="1">
      <c r="A59" s="114" t="s">
        <v>77</v>
      </c>
      <c r="B59" s="115"/>
      <c r="C59" s="116"/>
      <c r="D59" s="117" t="s">
        <v>93</v>
      </c>
      <c r="E59" s="117"/>
      <c r="F59" s="117"/>
      <c r="G59" s="117"/>
      <c r="H59" s="117"/>
      <c r="I59" s="118"/>
      <c r="J59" s="117" t="s">
        <v>94</v>
      </c>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9">
        <f>'SO 313 - Přípojky splaško...'!J30</f>
        <v>0</v>
      </c>
      <c r="AH59" s="118"/>
      <c r="AI59" s="118"/>
      <c r="AJ59" s="118"/>
      <c r="AK59" s="118"/>
      <c r="AL59" s="118"/>
      <c r="AM59" s="118"/>
      <c r="AN59" s="119">
        <f>SUM(AG59,AT59)</f>
        <v>0</v>
      </c>
      <c r="AO59" s="118"/>
      <c r="AP59" s="118"/>
      <c r="AQ59" s="120" t="s">
        <v>80</v>
      </c>
      <c r="AR59" s="121"/>
      <c r="AS59" s="122">
        <v>0</v>
      </c>
      <c r="AT59" s="123">
        <f>ROUND(SUM(AV59:AW59),2)</f>
        <v>0</v>
      </c>
      <c r="AU59" s="124">
        <f>'SO 313 - Přípojky splaško...'!P84</f>
        <v>0</v>
      </c>
      <c r="AV59" s="123">
        <f>'SO 313 - Přípojky splaško...'!J33</f>
        <v>0</v>
      </c>
      <c r="AW59" s="123">
        <f>'SO 313 - Přípojky splaško...'!J34</f>
        <v>0</v>
      </c>
      <c r="AX59" s="123">
        <f>'SO 313 - Přípojky splaško...'!J35</f>
        <v>0</v>
      </c>
      <c r="AY59" s="123">
        <f>'SO 313 - Přípojky splaško...'!J36</f>
        <v>0</v>
      </c>
      <c r="AZ59" s="123">
        <f>'SO 313 - Přípojky splaško...'!F33</f>
        <v>0</v>
      </c>
      <c r="BA59" s="123">
        <f>'SO 313 - Přípojky splaško...'!F34</f>
        <v>0</v>
      </c>
      <c r="BB59" s="123">
        <f>'SO 313 - Přípojky splaško...'!F35</f>
        <v>0</v>
      </c>
      <c r="BC59" s="123">
        <f>'SO 313 - Přípojky splaško...'!F36</f>
        <v>0</v>
      </c>
      <c r="BD59" s="125">
        <f>'SO 313 - Přípojky splaško...'!F37</f>
        <v>0</v>
      </c>
      <c r="BE59" s="7"/>
      <c r="BT59" s="126" t="s">
        <v>81</v>
      </c>
      <c r="BV59" s="126" t="s">
        <v>75</v>
      </c>
      <c r="BW59" s="126" t="s">
        <v>95</v>
      </c>
      <c r="BX59" s="126" t="s">
        <v>5</v>
      </c>
      <c r="CL59" s="126" t="s">
        <v>19</v>
      </c>
      <c r="CM59" s="126" t="s">
        <v>83</v>
      </c>
    </row>
    <row r="60" s="7" customFormat="1" ht="16.5" customHeight="1">
      <c r="A60" s="114" t="s">
        <v>77</v>
      </c>
      <c r="B60" s="115"/>
      <c r="C60" s="116"/>
      <c r="D60" s="117" t="s">
        <v>96</v>
      </c>
      <c r="E60" s="117"/>
      <c r="F60" s="117"/>
      <c r="G60" s="117"/>
      <c r="H60" s="117"/>
      <c r="I60" s="118"/>
      <c r="J60" s="117" t="s">
        <v>97</v>
      </c>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9">
        <f>'SO 314 - Přípojky dešťové...'!J30</f>
        <v>0</v>
      </c>
      <c r="AH60" s="118"/>
      <c r="AI60" s="118"/>
      <c r="AJ60" s="118"/>
      <c r="AK60" s="118"/>
      <c r="AL60" s="118"/>
      <c r="AM60" s="118"/>
      <c r="AN60" s="119">
        <f>SUM(AG60,AT60)</f>
        <v>0</v>
      </c>
      <c r="AO60" s="118"/>
      <c r="AP60" s="118"/>
      <c r="AQ60" s="120" t="s">
        <v>80</v>
      </c>
      <c r="AR60" s="121"/>
      <c r="AS60" s="122">
        <v>0</v>
      </c>
      <c r="AT60" s="123">
        <f>ROUND(SUM(AV60:AW60),2)</f>
        <v>0</v>
      </c>
      <c r="AU60" s="124">
        <f>'SO 314 - Přípojky dešťové...'!P84</f>
        <v>0</v>
      </c>
      <c r="AV60" s="123">
        <f>'SO 314 - Přípojky dešťové...'!J33</f>
        <v>0</v>
      </c>
      <c r="AW60" s="123">
        <f>'SO 314 - Přípojky dešťové...'!J34</f>
        <v>0</v>
      </c>
      <c r="AX60" s="123">
        <f>'SO 314 - Přípojky dešťové...'!J35</f>
        <v>0</v>
      </c>
      <c r="AY60" s="123">
        <f>'SO 314 - Přípojky dešťové...'!J36</f>
        <v>0</v>
      </c>
      <c r="AZ60" s="123">
        <f>'SO 314 - Přípojky dešťové...'!F33</f>
        <v>0</v>
      </c>
      <c r="BA60" s="123">
        <f>'SO 314 - Přípojky dešťové...'!F34</f>
        <v>0</v>
      </c>
      <c r="BB60" s="123">
        <f>'SO 314 - Přípojky dešťové...'!F35</f>
        <v>0</v>
      </c>
      <c r="BC60" s="123">
        <f>'SO 314 - Přípojky dešťové...'!F36</f>
        <v>0</v>
      </c>
      <c r="BD60" s="125">
        <f>'SO 314 - Přípojky dešťové...'!F37</f>
        <v>0</v>
      </c>
      <c r="BE60" s="7"/>
      <c r="BT60" s="126" t="s">
        <v>81</v>
      </c>
      <c r="BV60" s="126" t="s">
        <v>75</v>
      </c>
      <c r="BW60" s="126" t="s">
        <v>98</v>
      </c>
      <c r="BX60" s="126" t="s">
        <v>5</v>
      </c>
      <c r="CL60" s="126" t="s">
        <v>19</v>
      </c>
      <c r="CM60" s="126" t="s">
        <v>83</v>
      </c>
    </row>
    <row r="61" s="7" customFormat="1" ht="16.5" customHeight="1">
      <c r="A61" s="114" t="s">
        <v>77</v>
      </c>
      <c r="B61" s="115"/>
      <c r="C61" s="116"/>
      <c r="D61" s="117" t="s">
        <v>99</v>
      </c>
      <c r="E61" s="117"/>
      <c r="F61" s="117"/>
      <c r="G61" s="117"/>
      <c r="H61" s="117"/>
      <c r="I61" s="118"/>
      <c r="J61" s="117" t="s">
        <v>100</v>
      </c>
      <c r="K61" s="117"/>
      <c r="L61" s="117"/>
      <c r="M61" s="117"/>
      <c r="N61" s="117"/>
      <c r="O61" s="117"/>
      <c r="P61" s="117"/>
      <c r="Q61" s="117"/>
      <c r="R61" s="117"/>
      <c r="S61" s="117"/>
      <c r="T61" s="117"/>
      <c r="U61" s="117"/>
      <c r="V61" s="117"/>
      <c r="W61" s="117"/>
      <c r="X61" s="117"/>
      <c r="Y61" s="117"/>
      <c r="Z61" s="117"/>
      <c r="AA61" s="117"/>
      <c r="AB61" s="117"/>
      <c r="AC61" s="117"/>
      <c r="AD61" s="117"/>
      <c r="AE61" s="117"/>
      <c r="AF61" s="117"/>
      <c r="AG61" s="119">
        <f>'SO 401 - Veřejné osvětlení'!J30</f>
        <v>0</v>
      </c>
      <c r="AH61" s="118"/>
      <c r="AI61" s="118"/>
      <c r="AJ61" s="118"/>
      <c r="AK61" s="118"/>
      <c r="AL61" s="118"/>
      <c r="AM61" s="118"/>
      <c r="AN61" s="119">
        <f>SUM(AG61,AT61)</f>
        <v>0</v>
      </c>
      <c r="AO61" s="118"/>
      <c r="AP61" s="118"/>
      <c r="AQ61" s="120" t="s">
        <v>80</v>
      </c>
      <c r="AR61" s="121"/>
      <c r="AS61" s="122">
        <v>0</v>
      </c>
      <c r="AT61" s="123">
        <f>ROUND(SUM(AV61:AW61),2)</f>
        <v>0</v>
      </c>
      <c r="AU61" s="124">
        <f>'SO 401 - Veřejné osvětlení'!P86</f>
        <v>0</v>
      </c>
      <c r="AV61" s="123">
        <f>'SO 401 - Veřejné osvětlení'!J33</f>
        <v>0</v>
      </c>
      <c r="AW61" s="123">
        <f>'SO 401 - Veřejné osvětlení'!J34</f>
        <v>0</v>
      </c>
      <c r="AX61" s="123">
        <f>'SO 401 - Veřejné osvětlení'!J35</f>
        <v>0</v>
      </c>
      <c r="AY61" s="123">
        <f>'SO 401 - Veřejné osvětlení'!J36</f>
        <v>0</v>
      </c>
      <c r="AZ61" s="123">
        <f>'SO 401 - Veřejné osvětlení'!F33</f>
        <v>0</v>
      </c>
      <c r="BA61" s="123">
        <f>'SO 401 - Veřejné osvětlení'!F34</f>
        <v>0</v>
      </c>
      <c r="BB61" s="123">
        <f>'SO 401 - Veřejné osvětlení'!F35</f>
        <v>0</v>
      </c>
      <c r="BC61" s="123">
        <f>'SO 401 - Veřejné osvětlení'!F36</f>
        <v>0</v>
      </c>
      <c r="BD61" s="125">
        <f>'SO 401 - Veřejné osvětlení'!F37</f>
        <v>0</v>
      </c>
      <c r="BE61" s="7"/>
      <c r="BT61" s="126" t="s">
        <v>81</v>
      </c>
      <c r="BV61" s="126" t="s">
        <v>75</v>
      </c>
      <c r="BW61" s="126" t="s">
        <v>101</v>
      </c>
      <c r="BX61" s="126" t="s">
        <v>5</v>
      </c>
      <c r="CL61" s="126" t="s">
        <v>19</v>
      </c>
      <c r="CM61" s="126" t="s">
        <v>83</v>
      </c>
    </row>
    <row r="62" s="7" customFormat="1" ht="16.5" customHeight="1">
      <c r="A62" s="114" t="s">
        <v>77</v>
      </c>
      <c r="B62" s="115"/>
      <c r="C62" s="116"/>
      <c r="D62" s="117" t="s">
        <v>102</v>
      </c>
      <c r="E62" s="117"/>
      <c r="F62" s="117"/>
      <c r="G62" s="117"/>
      <c r="H62" s="117"/>
      <c r="I62" s="118"/>
      <c r="J62" s="117" t="s">
        <v>103</v>
      </c>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9">
        <f>'SO 402 - Metropolitní síť'!J30</f>
        <v>0</v>
      </c>
      <c r="AH62" s="118"/>
      <c r="AI62" s="118"/>
      <c r="AJ62" s="118"/>
      <c r="AK62" s="118"/>
      <c r="AL62" s="118"/>
      <c r="AM62" s="118"/>
      <c r="AN62" s="119">
        <f>SUM(AG62,AT62)</f>
        <v>0</v>
      </c>
      <c r="AO62" s="118"/>
      <c r="AP62" s="118"/>
      <c r="AQ62" s="120" t="s">
        <v>80</v>
      </c>
      <c r="AR62" s="121"/>
      <c r="AS62" s="122">
        <v>0</v>
      </c>
      <c r="AT62" s="123">
        <f>ROUND(SUM(AV62:AW62),2)</f>
        <v>0</v>
      </c>
      <c r="AU62" s="124">
        <f>'SO 402 - Metropolitní síť'!P84</f>
        <v>0</v>
      </c>
      <c r="AV62" s="123">
        <f>'SO 402 - Metropolitní síť'!J33</f>
        <v>0</v>
      </c>
      <c r="AW62" s="123">
        <f>'SO 402 - Metropolitní síť'!J34</f>
        <v>0</v>
      </c>
      <c r="AX62" s="123">
        <f>'SO 402 - Metropolitní síť'!J35</f>
        <v>0</v>
      </c>
      <c r="AY62" s="123">
        <f>'SO 402 - Metropolitní síť'!J36</f>
        <v>0</v>
      </c>
      <c r="AZ62" s="123">
        <f>'SO 402 - Metropolitní síť'!F33</f>
        <v>0</v>
      </c>
      <c r="BA62" s="123">
        <f>'SO 402 - Metropolitní síť'!F34</f>
        <v>0</v>
      </c>
      <c r="BB62" s="123">
        <f>'SO 402 - Metropolitní síť'!F35</f>
        <v>0</v>
      </c>
      <c r="BC62" s="123">
        <f>'SO 402 - Metropolitní síť'!F36</f>
        <v>0</v>
      </c>
      <c r="BD62" s="125">
        <f>'SO 402 - Metropolitní síť'!F37</f>
        <v>0</v>
      </c>
      <c r="BE62" s="7"/>
      <c r="BT62" s="126" t="s">
        <v>81</v>
      </c>
      <c r="BV62" s="126" t="s">
        <v>75</v>
      </c>
      <c r="BW62" s="126" t="s">
        <v>104</v>
      </c>
      <c r="BX62" s="126" t="s">
        <v>5</v>
      </c>
      <c r="CL62" s="126" t="s">
        <v>19</v>
      </c>
      <c r="CM62" s="126" t="s">
        <v>83</v>
      </c>
    </row>
    <row r="63" s="7" customFormat="1" ht="24.75" customHeight="1">
      <c r="A63" s="114" t="s">
        <v>77</v>
      </c>
      <c r="B63" s="115"/>
      <c r="C63" s="116"/>
      <c r="D63" s="117" t="s">
        <v>105</v>
      </c>
      <c r="E63" s="117"/>
      <c r="F63" s="117"/>
      <c r="G63" s="117"/>
      <c r="H63" s="117"/>
      <c r="I63" s="118"/>
      <c r="J63" s="117" t="s">
        <v>106</v>
      </c>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9">
        <f>'SO 501-1 - STL plynovod'!J30</f>
        <v>0</v>
      </c>
      <c r="AH63" s="118"/>
      <c r="AI63" s="118"/>
      <c r="AJ63" s="118"/>
      <c r="AK63" s="118"/>
      <c r="AL63" s="118"/>
      <c r="AM63" s="118"/>
      <c r="AN63" s="119">
        <f>SUM(AG63,AT63)</f>
        <v>0</v>
      </c>
      <c r="AO63" s="118"/>
      <c r="AP63" s="118"/>
      <c r="AQ63" s="120" t="s">
        <v>80</v>
      </c>
      <c r="AR63" s="121"/>
      <c r="AS63" s="122">
        <v>0</v>
      </c>
      <c r="AT63" s="123">
        <f>ROUND(SUM(AV63:AW63),2)</f>
        <v>0</v>
      </c>
      <c r="AU63" s="124">
        <f>'SO 501-1 - STL plynovod'!P90</f>
        <v>0</v>
      </c>
      <c r="AV63" s="123">
        <f>'SO 501-1 - STL plynovod'!J33</f>
        <v>0</v>
      </c>
      <c r="AW63" s="123">
        <f>'SO 501-1 - STL plynovod'!J34</f>
        <v>0</v>
      </c>
      <c r="AX63" s="123">
        <f>'SO 501-1 - STL plynovod'!J35</f>
        <v>0</v>
      </c>
      <c r="AY63" s="123">
        <f>'SO 501-1 - STL plynovod'!J36</f>
        <v>0</v>
      </c>
      <c r="AZ63" s="123">
        <f>'SO 501-1 - STL plynovod'!F33</f>
        <v>0</v>
      </c>
      <c r="BA63" s="123">
        <f>'SO 501-1 - STL plynovod'!F34</f>
        <v>0</v>
      </c>
      <c r="BB63" s="123">
        <f>'SO 501-1 - STL plynovod'!F35</f>
        <v>0</v>
      </c>
      <c r="BC63" s="123">
        <f>'SO 501-1 - STL plynovod'!F36</f>
        <v>0</v>
      </c>
      <c r="BD63" s="125">
        <f>'SO 501-1 - STL plynovod'!F37</f>
        <v>0</v>
      </c>
      <c r="BE63" s="7"/>
      <c r="BT63" s="126" t="s">
        <v>81</v>
      </c>
      <c r="BV63" s="126" t="s">
        <v>75</v>
      </c>
      <c r="BW63" s="126" t="s">
        <v>107</v>
      </c>
      <c r="BX63" s="126" t="s">
        <v>5</v>
      </c>
      <c r="CL63" s="126" t="s">
        <v>19</v>
      </c>
      <c r="CM63" s="126" t="s">
        <v>83</v>
      </c>
    </row>
    <row r="64" s="7" customFormat="1" ht="24.75" customHeight="1">
      <c r="A64" s="114" t="s">
        <v>77</v>
      </c>
      <c r="B64" s="115"/>
      <c r="C64" s="116"/>
      <c r="D64" s="117" t="s">
        <v>108</v>
      </c>
      <c r="E64" s="117"/>
      <c r="F64" s="117"/>
      <c r="G64" s="117"/>
      <c r="H64" s="117"/>
      <c r="I64" s="118"/>
      <c r="J64" s="117" t="s">
        <v>109</v>
      </c>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9">
        <f>'SO 501-2 - HUP – plynoměr...'!J30</f>
        <v>0</v>
      </c>
      <c r="AH64" s="118"/>
      <c r="AI64" s="118"/>
      <c r="AJ64" s="118"/>
      <c r="AK64" s="118"/>
      <c r="AL64" s="118"/>
      <c r="AM64" s="118"/>
      <c r="AN64" s="119">
        <f>SUM(AG64,AT64)</f>
        <v>0</v>
      </c>
      <c r="AO64" s="118"/>
      <c r="AP64" s="118"/>
      <c r="AQ64" s="120" t="s">
        <v>80</v>
      </c>
      <c r="AR64" s="121"/>
      <c r="AS64" s="122">
        <v>0</v>
      </c>
      <c r="AT64" s="123">
        <f>ROUND(SUM(AV64:AW64),2)</f>
        <v>0</v>
      </c>
      <c r="AU64" s="124">
        <f>'SO 501-2 - HUP – plynoměr...'!P85</f>
        <v>0</v>
      </c>
      <c r="AV64" s="123">
        <f>'SO 501-2 - HUP – plynoměr...'!J33</f>
        <v>0</v>
      </c>
      <c r="AW64" s="123">
        <f>'SO 501-2 - HUP – plynoměr...'!J34</f>
        <v>0</v>
      </c>
      <c r="AX64" s="123">
        <f>'SO 501-2 - HUP – plynoměr...'!J35</f>
        <v>0</v>
      </c>
      <c r="AY64" s="123">
        <f>'SO 501-2 - HUP – plynoměr...'!J36</f>
        <v>0</v>
      </c>
      <c r="AZ64" s="123">
        <f>'SO 501-2 - HUP – plynoměr...'!F33</f>
        <v>0</v>
      </c>
      <c r="BA64" s="123">
        <f>'SO 501-2 - HUP – plynoměr...'!F34</f>
        <v>0</v>
      </c>
      <c r="BB64" s="123">
        <f>'SO 501-2 - HUP – plynoměr...'!F35</f>
        <v>0</v>
      </c>
      <c r="BC64" s="123">
        <f>'SO 501-2 - HUP – plynoměr...'!F36</f>
        <v>0</v>
      </c>
      <c r="BD64" s="125">
        <f>'SO 501-2 - HUP – plynoměr...'!F37</f>
        <v>0</v>
      </c>
      <c r="BE64" s="7"/>
      <c r="BT64" s="126" t="s">
        <v>81</v>
      </c>
      <c r="BV64" s="126" t="s">
        <v>75</v>
      </c>
      <c r="BW64" s="126" t="s">
        <v>110</v>
      </c>
      <c r="BX64" s="126" t="s">
        <v>5</v>
      </c>
      <c r="CL64" s="126" t="s">
        <v>19</v>
      </c>
      <c r="CM64" s="126" t="s">
        <v>83</v>
      </c>
    </row>
    <row r="65" s="7" customFormat="1" ht="16.5" customHeight="1">
      <c r="A65" s="114" t="s">
        <v>77</v>
      </c>
      <c r="B65" s="115"/>
      <c r="C65" s="116"/>
      <c r="D65" s="117" t="s">
        <v>111</v>
      </c>
      <c r="E65" s="117"/>
      <c r="F65" s="117"/>
      <c r="G65" s="117"/>
      <c r="H65" s="117"/>
      <c r="I65" s="118"/>
      <c r="J65" s="117" t="s">
        <v>112</v>
      </c>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9">
        <f>'ostatní - Vedlejší a osta...'!J30</f>
        <v>0</v>
      </c>
      <c r="AH65" s="118"/>
      <c r="AI65" s="118"/>
      <c r="AJ65" s="118"/>
      <c r="AK65" s="118"/>
      <c r="AL65" s="118"/>
      <c r="AM65" s="118"/>
      <c r="AN65" s="119">
        <f>SUM(AG65,AT65)</f>
        <v>0</v>
      </c>
      <c r="AO65" s="118"/>
      <c r="AP65" s="118"/>
      <c r="AQ65" s="120" t="s">
        <v>113</v>
      </c>
      <c r="AR65" s="121"/>
      <c r="AS65" s="127">
        <v>0</v>
      </c>
      <c r="AT65" s="128">
        <f>ROUND(SUM(AV65:AW65),2)</f>
        <v>0</v>
      </c>
      <c r="AU65" s="129">
        <f>'ostatní - Vedlejší a osta...'!P84</f>
        <v>0</v>
      </c>
      <c r="AV65" s="128">
        <f>'ostatní - Vedlejší a osta...'!J33</f>
        <v>0</v>
      </c>
      <c r="AW65" s="128">
        <f>'ostatní - Vedlejší a osta...'!J34</f>
        <v>0</v>
      </c>
      <c r="AX65" s="128">
        <f>'ostatní - Vedlejší a osta...'!J35</f>
        <v>0</v>
      </c>
      <c r="AY65" s="128">
        <f>'ostatní - Vedlejší a osta...'!J36</f>
        <v>0</v>
      </c>
      <c r="AZ65" s="128">
        <f>'ostatní - Vedlejší a osta...'!F33</f>
        <v>0</v>
      </c>
      <c r="BA65" s="128">
        <f>'ostatní - Vedlejší a osta...'!F34</f>
        <v>0</v>
      </c>
      <c r="BB65" s="128">
        <f>'ostatní - Vedlejší a osta...'!F35</f>
        <v>0</v>
      </c>
      <c r="BC65" s="128">
        <f>'ostatní - Vedlejší a osta...'!F36</f>
        <v>0</v>
      </c>
      <c r="BD65" s="130">
        <f>'ostatní - Vedlejší a osta...'!F37</f>
        <v>0</v>
      </c>
      <c r="BE65" s="7"/>
      <c r="BT65" s="126" t="s">
        <v>81</v>
      </c>
      <c r="BV65" s="126" t="s">
        <v>75</v>
      </c>
      <c r="BW65" s="126" t="s">
        <v>114</v>
      </c>
      <c r="BX65" s="126" t="s">
        <v>5</v>
      </c>
      <c r="CL65" s="126" t="s">
        <v>19</v>
      </c>
      <c r="CM65" s="126" t="s">
        <v>83</v>
      </c>
    </row>
    <row r="66" s="2" customFormat="1" ht="30" customHeight="1">
      <c r="A66" s="41"/>
      <c r="B66" s="42"/>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7"/>
      <c r="AS66" s="41"/>
      <c r="AT66" s="41"/>
      <c r="AU66" s="41"/>
      <c r="AV66" s="41"/>
      <c r="AW66" s="41"/>
      <c r="AX66" s="41"/>
      <c r="AY66" s="41"/>
      <c r="AZ66" s="41"/>
      <c r="BA66" s="41"/>
      <c r="BB66" s="41"/>
      <c r="BC66" s="41"/>
      <c r="BD66" s="41"/>
      <c r="BE66" s="41"/>
    </row>
    <row r="67" s="2" customFormat="1" ht="6.96" customHeight="1">
      <c r="A67" s="41"/>
      <c r="B67" s="62"/>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63"/>
      <c r="AQ67" s="63"/>
      <c r="AR67" s="47"/>
      <c r="AS67" s="41"/>
      <c r="AT67" s="41"/>
      <c r="AU67" s="41"/>
      <c r="AV67" s="41"/>
      <c r="AW67" s="41"/>
      <c r="AX67" s="41"/>
      <c r="AY67" s="41"/>
      <c r="AZ67" s="41"/>
      <c r="BA67" s="41"/>
      <c r="BB67" s="41"/>
      <c r="BC67" s="41"/>
      <c r="BD67" s="41"/>
      <c r="BE67" s="41"/>
    </row>
  </sheetData>
  <sheetProtection sheet="1" formatColumns="0" formatRows="0" objects="1" scenarios="1" spinCount="100000" saltValue="xmSapFslQOiki3Fdk9PQ9KBRwhxBROaNBarf7+6FtPQUHDpap+REz73NFrNMveL0z5O1vjPksAfqPszk8FbIQQ==" hashValue="TjKSy5AmmSw2q7Vv4TsNQCldq47lQJJcAN+ejU+Kh0mxEWsAugp9ORBW0B7Gsu9Ej8wpiqApnKH1///GH8V7zQ==" algorithmName="SHA-512" password="CC35"/>
  <mergeCells count="82">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54:AP54"/>
  </mergeCells>
  <hyperlinks>
    <hyperlink ref="A55" location="'SO 101 - Komunikace, chod...'!C2" display="/"/>
    <hyperlink ref="A56" location="'SO 304 - Dešťová kanalizace'!C2" display="/"/>
    <hyperlink ref="A57" location="'SO 311-1 - Vodovodní příp...'!C2" display="/"/>
    <hyperlink ref="A58" location="'SO 311-2 - Přepojení stáv...'!C2" display="/"/>
    <hyperlink ref="A59" location="'SO 313 - Přípojky splaško...'!C2" display="/"/>
    <hyperlink ref="A60" location="'SO 314 - Přípojky dešťové...'!C2" display="/"/>
    <hyperlink ref="A61" location="'SO 401 - Veřejné osvětlení'!C2" display="/"/>
    <hyperlink ref="A62" location="'SO 402 - Metropolitní síť'!C2" display="/"/>
    <hyperlink ref="A63" location="'SO 501-1 - STL plynovod'!C2" display="/"/>
    <hyperlink ref="A64" location="'SO 501-2 - HUP – plynoměr...'!C2" display="/"/>
    <hyperlink ref="A65" location="'ostatní - Vedlejší a osta...'!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107</v>
      </c>
    </row>
    <row r="3" s="1" customFormat="1" ht="6.96" customHeight="1">
      <c r="B3" s="131"/>
      <c r="C3" s="132"/>
      <c r="D3" s="132"/>
      <c r="E3" s="132"/>
      <c r="F3" s="132"/>
      <c r="G3" s="132"/>
      <c r="H3" s="132"/>
      <c r="I3" s="132"/>
      <c r="J3" s="132"/>
      <c r="K3" s="132"/>
      <c r="L3" s="23"/>
      <c r="AT3" s="20" t="s">
        <v>83</v>
      </c>
    </row>
    <row r="4" s="1" customFormat="1" ht="24.96" customHeight="1">
      <c r="B4" s="23"/>
      <c r="D4" s="133" t="s">
        <v>115</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Nové Město na Moravě, Centrum služeb a řemesel ul. Soškova inv. město, rev. 9/24</v>
      </c>
      <c r="F7" s="135"/>
      <c r="G7" s="135"/>
      <c r="H7" s="135"/>
      <c r="L7" s="23"/>
    </row>
    <row r="8" s="2" customFormat="1" ht="12" customHeight="1">
      <c r="A8" s="41"/>
      <c r="B8" s="47"/>
      <c r="C8" s="41"/>
      <c r="D8" s="135" t="s">
        <v>116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1729</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23. 11. 2021</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34</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37</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39</v>
      </c>
      <c r="E30" s="41"/>
      <c r="F30" s="41"/>
      <c r="G30" s="41"/>
      <c r="H30" s="41"/>
      <c r="I30" s="41"/>
      <c r="J30" s="147">
        <f>ROUND(J90,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41</v>
      </c>
      <c r="G32" s="41"/>
      <c r="H32" s="41"/>
      <c r="I32" s="148" t="s">
        <v>40</v>
      </c>
      <c r="J32" s="148" t="s">
        <v>42</v>
      </c>
      <c r="K32" s="41"/>
      <c r="L32" s="137"/>
      <c r="S32" s="41"/>
      <c r="T32" s="41"/>
      <c r="U32" s="41"/>
      <c r="V32" s="41"/>
      <c r="W32" s="41"/>
      <c r="X32" s="41"/>
      <c r="Y32" s="41"/>
      <c r="Z32" s="41"/>
      <c r="AA32" s="41"/>
      <c r="AB32" s="41"/>
      <c r="AC32" s="41"/>
      <c r="AD32" s="41"/>
      <c r="AE32" s="41"/>
    </row>
    <row r="33" s="2" customFormat="1" ht="14.4" customHeight="1">
      <c r="A33" s="41"/>
      <c r="B33" s="47"/>
      <c r="C33" s="41"/>
      <c r="D33" s="149" t="s">
        <v>43</v>
      </c>
      <c r="E33" s="135" t="s">
        <v>44</v>
      </c>
      <c r="F33" s="150">
        <f>ROUND((SUM(BE90:BE259)),  2)</f>
        <v>0</v>
      </c>
      <c r="G33" s="41"/>
      <c r="H33" s="41"/>
      <c r="I33" s="151">
        <v>0.20999999999999999</v>
      </c>
      <c r="J33" s="150">
        <f>ROUND(((SUM(BE90:BE259))*I33),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45</v>
      </c>
      <c r="F34" s="150">
        <f>ROUND((SUM(BF90:BF259)),  2)</f>
        <v>0</v>
      </c>
      <c r="G34" s="41"/>
      <c r="H34" s="41"/>
      <c r="I34" s="151">
        <v>0.14999999999999999</v>
      </c>
      <c r="J34" s="150">
        <f>ROUND(((SUM(BF90:BF259))*I34),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46</v>
      </c>
      <c r="F35" s="150">
        <f>ROUND((SUM(BG90:BG259)),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47</v>
      </c>
      <c r="F36" s="150">
        <f>ROUND((SUM(BH90:BH259)),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48</v>
      </c>
      <c r="F37" s="150">
        <f>ROUND((SUM(BI90:BI259)),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49</v>
      </c>
      <c r="E39" s="154"/>
      <c r="F39" s="154"/>
      <c r="G39" s="155" t="s">
        <v>50</v>
      </c>
      <c r="H39" s="156" t="s">
        <v>51</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118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Nové Město na Moravě, Centrum služeb a řemesel ul. Soškova inv. město, rev. 9/24</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116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501-1 - STL plynovod</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Nové Město na Moravě</v>
      </c>
      <c r="G52" s="43"/>
      <c r="H52" s="43"/>
      <c r="I52" s="35" t="s">
        <v>23</v>
      </c>
      <c r="J52" s="75" t="str">
        <f>IF(J12="","",J12)</f>
        <v>23. 11. 2021</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Město Nové Město na Moravě</v>
      </c>
      <c r="G54" s="43"/>
      <c r="H54" s="43"/>
      <c r="I54" s="35" t="s">
        <v>31</v>
      </c>
      <c r="J54" s="39" t="str">
        <f>E21</f>
        <v>Ing. Josef Novotný AQA-CLEAN</v>
      </c>
      <c r="K54" s="43"/>
      <c r="L54" s="137"/>
      <c r="S54" s="41"/>
      <c r="T54" s="41"/>
      <c r="U54" s="41"/>
      <c r="V54" s="41"/>
      <c r="W54" s="41"/>
      <c r="X54" s="41"/>
      <c r="Y54" s="41"/>
      <c r="Z54" s="41"/>
      <c r="AA54" s="41"/>
      <c r="AB54" s="41"/>
      <c r="AC54" s="41"/>
      <c r="AD54" s="41"/>
      <c r="AE54" s="41"/>
    </row>
    <row r="55" s="2" customFormat="1" ht="25.65" customHeight="1">
      <c r="A55" s="41"/>
      <c r="B55" s="42"/>
      <c r="C55" s="35" t="s">
        <v>29</v>
      </c>
      <c r="D55" s="43"/>
      <c r="E55" s="43"/>
      <c r="F55" s="30" t="str">
        <f>IF(E18="","",E18)</f>
        <v>Vyplň údaj</v>
      </c>
      <c r="G55" s="43"/>
      <c r="H55" s="43"/>
      <c r="I55" s="35" t="s">
        <v>36</v>
      </c>
      <c r="J55" s="39" t="str">
        <f>E24</f>
        <v>Ing. Josef Novotný AQA-CLEAN</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119</v>
      </c>
      <c r="D57" s="165"/>
      <c r="E57" s="165"/>
      <c r="F57" s="165"/>
      <c r="G57" s="165"/>
      <c r="H57" s="165"/>
      <c r="I57" s="165"/>
      <c r="J57" s="166" t="s">
        <v>120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71</v>
      </c>
      <c r="D59" s="43"/>
      <c r="E59" s="43"/>
      <c r="F59" s="43"/>
      <c r="G59" s="43"/>
      <c r="H59" s="43"/>
      <c r="I59" s="43"/>
      <c r="J59" s="105">
        <f>J90</f>
        <v>0</v>
      </c>
      <c r="K59" s="43"/>
      <c r="L59" s="137"/>
      <c r="S59" s="41"/>
      <c r="T59" s="41"/>
      <c r="U59" s="41"/>
      <c r="V59" s="41"/>
      <c r="W59" s="41"/>
      <c r="X59" s="41"/>
      <c r="Y59" s="41"/>
      <c r="Z59" s="41"/>
      <c r="AA59" s="41"/>
      <c r="AB59" s="41"/>
      <c r="AC59" s="41"/>
      <c r="AD59" s="41"/>
      <c r="AE59" s="41"/>
      <c r="AU59" s="20" t="s">
        <v>121</v>
      </c>
    </row>
    <row r="60" s="9" customFormat="1" ht="24.96" customHeight="1">
      <c r="A60" s="9"/>
      <c r="B60" s="168"/>
      <c r="C60" s="169"/>
      <c r="D60" s="170" t="s">
        <v>122</v>
      </c>
      <c r="E60" s="171"/>
      <c r="F60" s="171"/>
      <c r="G60" s="171"/>
      <c r="H60" s="171"/>
      <c r="I60" s="171"/>
      <c r="J60" s="172">
        <f>J91</f>
        <v>0</v>
      </c>
      <c r="K60" s="169"/>
      <c r="L60" s="173"/>
      <c r="S60" s="9"/>
      <c r="T60" s="9"/>
      <c r="U60" s="9"/>
      <c r="V60" s="9"/>
      <c r="W60" s="9"/>
      <c r="X60" s="9"/>
      <c r="Y60" s="9"/>
      <c r="Z60" s="9"/>
      <c r="AA60" s="9"/>
      <c r="AB60" s="9"/>
      <c r="AC60" s="9"/>
      <c r="AD60" s="9"/>
      <c r="AE60" s="9"/>
    </row>
    <row r="61" s="10" customFormat="1" ht="19.92" customHeight="1">
      <c r="A61" s="10"/>
      <c r="B61" s="174"/>
      <c r="C61" s="175"/>
      <c r="D61" s="176" t="s">
        <v>123</v>
      </c>
      <c r="E61" s="177"/>
      <c r="F61" s="177"/>
      <c r="G61" s="177"/>
      <c r="H61" s="177"/>
      <c r="I61" s="177"/>
      <c r="J61" s="178">
        <f>J92</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125</v>
      </c>
      <c r="E62" s="177"/>
      <c r="F62" s="177"/>
      <c r="G62" s="177"/>
      <c r="H62" s="177"/>
      <c r="I62" s="177"/>
      <c r="J62" s="178">
        <f>J162</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126</v>
      </c>
      <c r="E63" s="177"/>
      <c r="F63" s="177"/>
      <c r="G63" s="177"/>
      <c r="H63" s="177"/>
      <c r="I63" s="177"/>
      <c r="J63" s="178">
        <f>J165</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127</v>
      </c>
      <c r="E64" s="177"/>
      <c r="F64" s="177"/>
      <c r="G64" s="177"/>
      <c r="H64" s="177"/>
      <c r="I64" s="177"/>
      <c r="J64" s="178">
        <f>J174</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128</v>
      </c>
      <c r="E65" s="177"/>
      <c r="F65" s="177"/>
      <c r="G65" s="177"/>
      <c r="H65" s="177"/>
      <c r="I65" s="177"/>
      <c r="J65" s="178">
        <f>J197</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129</v>
      </c>
      <c r="E66" s="177"/>
      <c r="F66" s="177"/>
      <c r="G66" s="177"/>
      <c r="H66" s="177"/>
      <c r="I66" s="177"/>
      <c r="J66" s="178">
        <f>J201</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130</v>
      </c>
      <c r="E67" s="177"/>
      <c r="F67" s="177"/>
      <c r="G67" s="177"/>
      <c r="H67" s="177"/>
      <c r="I67" s="177"/>
      <c r="J67" s="178">
        <f>J211</f>
        <v>0</v>
      </c>
      <c r="K67" s="175"/>
      <c r="L67" s="179"/>
      <c r="S67" s="10"/>
      <c r="T67" s="10"/>
      <c r="U67" s="10"/>
      <c r="V67" s="10"/>
      <c r="W67" s="10"/>
      <c r="X67" s="10"/>
      <c r="Y67" s="10"/>
      <c r="Z67" s="10"/>
      <c r="AA67" s="10"/>
      <c r="AB67" s="10"/>
      <c r="AC67" s="10"/>
      <c r="AD67" s="10"/>
      <c r="AE67" s="10"/>
    </row>
    <row r="68" s="9" customFormat="1" ht="24.96" customHeight="1">
      <c r="A68" s="9"/>
      <c r="B68" s="168"/>
      <c r="C68" s="169"/>
      <c r="D68" s="170" t="s">
        <v>1730</v>
      </c>
      <c r="E68" s="171"/>
      <c r="F68" s="171"/>
      <c r="G68" s="171"/>
      <c r="H68" s="171"/>
      <c r="I68" s="171"/>
      <c r="J68" s="172">
        <f>J216</f>
        <v>0</v>
      </c>
      <c r="K68" s="169"/>
      <c r="L68" s="173"/>
      <c r="S68" s="9"/>
      <c r="T68" s="9"/>
      <c r="U68" s="9"/>
      <c r="V68" s="9"/>
      <c r="W68" s="9"/>
      <c r="X68" s="9"/>
      <c r="Y68" s="9"/>
      <c r="Z68" s="9"/>
      <c r="AA68" s="9"/>
      <c r="AB68" s="9"/>
      <c r="AC68" s="9"/>
      <c r="AD68" s="9"/>
      <c r="AE68" s="9"/>
    </row>
    <row r="69" s="10" customFormat="1" ht="19.92" customHeight="1">
      <c r="A69" s="10"/>
      <c r="B69" s="174"/>
      <c r="C69" s="175"/>
      <c r="D69" s="176" t="s">
        <v>1731</v>
      </c>
      <c r="E69" s="177"/>
      <c r="F69" s="177"/>
      <c r="G69" s="177"/>
      <c r="H69" s="177"/>
      <c r="I69" s="177"/>
      <c r="J69" s="178">
        <f>J217</f>
        <v>0</v>
      </c>
      <c r="K69" s="175"/>
      <c r="L69" s="179"/>
      <c r="S69" s="10"/>
      <c r="T69" s="10"/>
      <c r="U69" s="10"/>
      <c r="V69" s="10"/>
      <c r="W69" s="10"/>
      <c r="X69" s="10"/>
      <c r="Y69" s="10"/>
      <c r="Z69" s="10"/>
      <c r="AA69" s="10"/>
      <c r="AB69" s="10"/>
      <c r="AC69" s="10"/>
      <c r="AD69" s="10"/>
      <c r="AE69" s="10"/>
    </row>
    <row r="70" s="10" customFormat="1" ht="19.92" customHeight="1">
      <c r="A70" s="10"/>
      <c r="B70" s="174"/>
      <c r="C70" s="175"/>
      <c r="D70" s="176" t="s">
        <v>1732</v>
      </c>
      <c r="E70" s="177"/>
      <c r="F70" s="177"/>
      <c r="G70" s="177"/>
      <c r="H70" s="177"/>
      <c r="I70" s="177"/>
      <c r="J70" s="178">
        <f>J257</f>
        <v>0</v>
      </c>
      <c r="K70" s="175"/>
      <c r="L70" s="179"/>
      <c r="S70" s="10"/>
      <c r="T70" s="10"/>
      <c r="U70" s="10"/>
      <c r="V70" s="10"/>
      <c r="W70" s="10"/>
      <c r="X70" s="10"/>
      <c r="Y70" s="10"/>
      <c r="Z70" s="10"/>
      <c r="AA70" s="10"/>
      <c r="AB70" s="10"/>
      <c r="AC70" s="10"/>
      <c r="AD70" s="10"/>
      <c r="AE70" s="10"/>
    </row>
    <row r="71" s="2" customFormat="1" ht="21.84" customHeight="1">
      <c r="A71" s="41"/>
      <c r="B71" s="42"/>
      <c r="C71" s="43"/>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6.96" customHeight="1">
      <c r="A72" s="41"/>
      <c r="B72" s="62"/>
      <c r="C72" s="63"/>
      <c r="D72" s="63"/>
      <c r="E72" s="63"/>
      <c r="F72" s="63"/>
      <c r="G72" s="63"/>
      <c r="H72" s="63"/>
      <c r="I72" s="63"/>
      <c r="J72" s="63"/>
      <c r="K72" s="63"/>
      <c r="L72" s="137"/>
      <c r="S72" s="41"/>
      <c r="T72" s="41"/>
      <c r="U72" s="41"/>
      <c r="V72" s="41"/>
      <c r="W72" s="41"/>
      <c r="X72" s="41"/>
      <c r="Y72" s="41"/>
      <c r="Z72" s="41"/>
      <c r="AA72" s="41"/>
      <c r="AB72" s="41"/>
      <c r="AC72" s="41"/>
      <c r="AD72" s="41"/>
      <c r="AE72" s="41"/>
    </row>
    <row r="76" s="2" customFormat="1" ht="6.96" customHeight="1">
      <c r="A76" s="41"/>
      <c r="B76" s="64"/>
      <c r="C76" s="65"/>
      <c r="D76" s="65"/>
      <c r="E76" s="65"/>
      <c r="F76" s="65"/>
      <c r="G76" s="65"/>
      <c r="H76" s="65"/>
      <c r="I76" s="65"/>
      <c r="J76" s="65"/>
      <c r="K76" s="65"/>
      <c r="L76" s="137"/>
      <c r="S76" s="41"/>
      <c r="T76" s="41"/>
      <c r="U76" s="41"/>
      <c r="V76" s="41"/>
      <c r="W76" s="41"/>
      <c r="X76" s="41"/>
      <c r="Y76" s="41"/>
      <c r="Z76" s="41"/>
      <c r="AA76" s="41"/>
      <c r="AB76" s="41"/>
      <c r="AC76" s="41"/>
      <c r="AD76" s="41"/>
      <c r="AE76" s="41"/>
    </row>
    <row r="77" s="2" customFormat="1" ht="24.96" customHeight="1">
      <c r="A77" s="41"/>
      <c r="B77" s="42"/>
      <c r="C77" s="26" t="s">
        <v>131</v>
      </c>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2" customHeight="1">
      <c r="A79" s="41"/>
      <c r="B79" s="42"/>
      <c r="C79" s="35" t="s">
        <v>16</v>
      </c>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16.5" customHeight="1">
      <c r="A80" s="41"/>
      <c r="B80" s="42"/>
      <c r="C80" s="43"/>
      <c r="D80" s="43"/>
      <c r="E80" s="163" t="str">
        <f>E7</f>
        <v>Nové Město na Moravě, Centrum služeb a řemesel ul. Soškova inv. město, rev. 9/24</v>
      </c>
      <c r="F80" s="35"/>
      <c r="G80" s="35"/>
      <c r="H80" s="35"/>
      <c r="I80" s="43"/>
      <c r="J80" s="43"/>
      <c r="K80" s="43"/>
      <c r="L80" s="137"/>
      <c r="S80" s="41"/>
      <c r="T80" s="41"/>
      <c r="U80" s="41"/>
      <c r="V80" s="41"/>
      <c r="W80" s="41"/>
      <c r="X80" s="41"/>
      <c r="Y80" s="41"/>
      <c r="Z80" s="41"/>
      <c r="AA80" s="41"/>
      <c r="AB80" s="41"/>
      <c r="AC80" s="41"/>
      <c r="AD80" s="41"/>
      <c r="AE80" s="41"/>
    </row>
    <row r="81" s="2" customFormat="1" ht="12" customHeight="1">
      <c r="A81" s="41"/>
      <c r="B81" s="42"/>
      <c r="C81" s="35" t="s">
        <v>116</v>
      </c>
      <c r="D81" s="43"/>
      <c r="E81" s="43"/>
      <c r="F81" s="43"/>
      <c r="G81" s="43"/>
      <c r="H81" s="43"/>
      <c r="I81" s="43"/>
      <c r="J81" s="43"/>
      <c r="K81" s="43"/>
      <c r="L81" s="137"/>
      <c r="S81" s="41"/>
      <c r="T81" s="41"/>
      <c r="U81" s="41"/>
      <c r="V81" s="41"/>
      <c r="W81" s="41"/>
      <c r="X81" s="41"/>
      <c r="Y81" s="41"/>
      <c r="Z81" s="41"/>
      <c r="AA81" s="41"/>
      <c r="AB81" s="41"/>
      <c r="AC81" s="41"/>
      <c r="AD81" s="41"/>
      <c r="AE81" s="41"/>
    </row>
    <row r="82" s="2" customFormat="1" ht="16.5" customHeight="1">
      <c r="A82" s="41"/>
      <c r="B82" s="42"/>
      <c r="C82" s="43"/>
      <c r="D82" s="43"/>
      <c r="E82" s="72" t="str">
        <f>E9</f>
        <v>SO 501-1 - STL plynovod</v>
      </c>
      <c r="F82" s="43"/>
      <c r="G82" s="43"/>
      <c r="H82" s="43"/>
      <c r="I82" s="43"/>
      <c r="J82" s="43"/>
      <c r="K82" s="43"/>
      <c r="L82" s="137"/>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37"/>
      <c r="S83" s="41"/>
      <c r="T83" s="41"/>
      <c r="U83" s="41"/>
      <c r="V83" s="41"/>
      <c r="W83" s="41"/>
      <c r="X83" s="41"/>
      <c r="Y83" s="41"/>
      <c r="Z83" s="41"/>
      <c r="AA83" s="41"/>
      <c r="AB83" s="41"/>
      <c r="AC83" s="41"/>
      <c r="AD83" s="41"/>
      <c r="AE83" s="41"/>
    </row>
    <row r="84" s="2" customFormat="1" ht="12" customHeight="1">
      <c r="A84" s="41"/>
      <c r="B84" s="42"/>
      <c r="C84" s="35" t="s">
        <v>21</v>
      </c>
      <c r="D84" s="43"/>
      <c r="E84" s="43"/>
      <c r="F84" s="30" t="str">
        <f>F12</f>
        <v>Nové Město na Moravě</v>
      </c>
      <c r="G84" s="43"/>
      <c r="H84" s="43"/>
      <c r="I84" s="35" t="s">
        <v>23</v>
      </c>
      <c r="J84" s="75" t="str">
        <f>IF(J12="","",J12)</f>
        <v>23. 11. 2021</v>
      </c>
      <c r="K84" s="43"/>
      <c r="L84" s="137"/>
      <c r="S84" s="41"/>
      <c r="T84" s="41"/>
      <c r="U84" s="41"/>
      <c r="V84" s="41"/>
      <c r="W84" s="41"/>
      <c r="X84" s="41"/>
      <c r="Y84" s="41"/>
      <c r="Z84" s="41"/>
      <c r="AA84" s="41"/>
      <c r="AB84" s="41"/>
      <c r="AC84" s="41"/>
      <c r="AD84" s="41"/>
      <c r="AE84" s="41"/>
    </row>
    <row r="85" s="2" customFormat="1" ht="6.96" customHeight="1">
      <c r="A85" s="41"/>
      <c r="B85" s="42"/>
      <c r="C85" s="43"/>
      <c r="D85" s="43"/>
      <c r="E85" s="43"/>
      <c r="F85" s="43"/>
      <c r="G85" s="43"/>
      <c r="H85" s="43"/>
      <c r="I85" s="43"/>
      <c r="J85" s="43"/>
      <c r="K85" s="43"/>
      <c r="L85" s="137"/>
      <c r="S85" s="41"/>
      <c r="T85" s="41"/>
      <c r="U85" s="41"/>
      <c r="V85" s="41"/>
      <c r="W85" s="41"/>
      <c r="X85" s="41"/>
      <c r="Y85" s="41"/>
      <c r="Z85" s="41"/>
      <c r="AA85" s="41"/>
      <c r="AB85" s="41"/>
      <c r="AC85" s="41"/>
      <c r="AD85" s="41"/>
      <c r="AE85" s="41"/>
    </row>
    <row r="86" s="2" customFormat="1" ht="25.65" customHeight="1">
      <c r="A86" s="41"/>
      <c r="B86" s="42"/>
      <c r="C86" s="35" t="s">
        <v>25</v>
      </c>
      <c r="D86" s="43"/>
      <c r="E86" s="43"/>
      <c r="F86" s="30" t="str">
        <f>E15</f>
        <v>Město Nové Město na Moravě</v>
      </c>
      <c r="G86" s="43"/>
      <c r="H86" s="43"/>
      <c r="I86" s="35" t="s">
        <v>31</v>
      </c>
      <c r="J86" s="39" t="str">
        <f>E21</f>
        <v>Ing. Josef Novotný AQA-CLEAN</v>
      </c>
      <c r="K86" s="43"/>
      <c r="L86" s="137"/>
      <c r="S86" s="41"/>
      <c r="T86" s="41"/>
      <c r="U86" s="41"/>
      <c r="V86" s="41"/>
      <c r="W86" s="41"/>
      <c r="X86" s="41"/>
      <c r="Y86" s="41"/>
      <c r="Z86" s="41"/>
      <c r="AA86" s="41"/>
      <c r="AB86" s="41"/>
      <c r="AC86" s="41"/>
      <c r="AD86" s="41"/>
      <c r="AE86" s="41"/>
    </row>
    <row r="87" s="2" customFormat="1" ht="25.65" customHeight="1">
      <c r="A87" s="41"/>
      <c r="B87" s="42"/>
      <c r="C87" s="35" t="s">
        <v>29</v>
      </c>
      <c r="D87" s="43"/>
      <c r="E87" s="43"/>
      <c r="F87" s="30" t="str">
        <f>IF(E18="","",E18)</f>
        <v>Vyplň údaj</v>
      </c>
      <c r="G87" s="43"/>
      <c r="H87" s="43"/>
      <c r="I87" s="35" t="s">
        <v>36</v>
      </c>
      <c r="J87" s="39" t="str">
        <f>E24</f>
        <v>Ing. Josef Novotný AQA-CLEAN</v>
      </c>
      <c r="K87" s="43"/>
      <c r="L87" s="137"/>
      <c r="S87" s="41"/>
      <c r="T87" s="41"/>
      <c r="U87" s="41"/>
      <c r="V87" s="41"/>
      <c r="W87" s="41"/>
      <c r="X87" s="41"/>
      <c r="Y87" s="41"/>
      <c r="Z87" s="41"/>
      <c r="AA87" s="41"/>
      <c r="AB87" s="41"/>
      <c r="AC87" s="41"/>
      <c r="AD87" s="41"/>
      <c r="AE87" s="41"/>
    </row>
    <row r="88" s="2" customFormat="1" ht="10.32" customHeight="1">
      <c r="A88" s="41"/>
      <c r="B88" s="42"/>
      <c r="C88" s="43"/>
      <c r="D88" s="43"/>
      <c r="E88" s="43"/>
      <c r="F88" s="43"/>
      <c r="G88" s="43"/>
      <c r="H88" s="43"/>
      <c r="I88" s="43"/>
      <c r="J88" s="43"/>
      <c r="K88" s="43"/>
      <c r="L88" s="137"/>
      <c r="S88" s="41"/>
      <c r="T88" s="41"/>
      <c r="U88" s="41"/>
      <c r="V88" s="41"/>
      <c r="W88" s="41"/>
      <c r="X88" s="41"/>
      <c r="Y88" s="41"/>
      <c r="Z88" s="41"/>
      <c r="AA88" s="41"/>
      <c r="AB88" s="41"/>
      <c r="AC88" s="41"/>
      <c r="AD88" s="41"/>
      <c r="AE88" s="41"/>
    </row>
    <row r="89" s="11" customFormat="1" ht="29.28" customHeight="1">
      <c r="A89" s="180"/>
      <c r="B89" s="181"/>
      <c r="C89" s="182" t="s">
        <v>132</v>
      </c>
      <c r="D89" s="183" t="s">
        <v>58</v>
      </c>
      <c r="E89" s="183" t="s">
        <v>54</v>
      </c>
      <c r="F89" s="183" t="s">
        <v>55</v>
      </c>
      <c r="G89" s="183" t="s">
        <v>133</v>
      </c>
      <c r="H89" s="183" t="s">
        <v>134</v>
      </c>
      <c r="I89" s="183" t="s">
        <v>135</v>
      </c>
      <c r="J89" s="184" t="s">
        <v>120</v>
      </c>
      <c r="K89" s="185" t="s">
        <v>136</v>
      </c>
      <c r="L89" s="186"/>
      <c r="M89" s="95" t="s">
        <v>19</v>
      </c>
      <c r="N89" s="96" t="s">
        <v>43</v>
      </c>
      <c r="O89" s="96" t="s">
        <v>137</v>
      </c>
      <c r="P89" s="96" t="s">
        <v>138</v>
      </c>
      <c r="Q89" s="96" t="s">
        <v>139</v>
      </c>
      <c r="R89" s="96" t="s">
        <v>140</v>
      </c>
      <c r="S89" s="96" t="s">
        <v>141</v>
      </c>
      <c r="T89" s="97" t="s">
        <v>142</v>
      </c>
      <c r="U89" s="180"/>
      <c r="V89" s="180"/>
      <c r="W89" s="180"/>
      <c r="X89" s="180"/>
      <c r="Y89" s="180"/>
      <c r="Z89" s="180"/>
      <c r="AA89" s="180"/>
      <c r="AB89" s="180"/>
      <c r="AC89" s="180"/>
      <c r="AD89" s="180"/>
      <c r="AE89" s="180"/>
    </row>
    <row r="90" s="2" customFormat="1" ht="22.8" customHeight="1">
      <c r="A90" s="41"/>
      <c r="B90" s="42"/>
      <c r="C90" s="102" t="s">
        <v>143</v>
      </c>
      <c r="D90" s="43"/>
      <c r="E90" s="43"/>
      <c r="F90" s="43"/>
      <c r="G90" s="43"/>
      <c r="H90" s="43"/>
      <c r="I90" s="43"/>
      <c r="J90" s="187">
        <f>BK90</f>
        <v>0</v>
      </c>
      <c r="K90" s="43"/>
      <c r="L90" s="47"/>
      <c r="M90" s="98"/>
      <c r="N90" s="188"/>
      <c r="O90" s="99"/>
      <c r="P90" s="189">
        <f>P91+P216</f>
        <v>0</v>
      </c>
      <c r="Q90" s="99"/>
      <c r="R90" s="189">
        <f>R91+R216</f>
        <v>1.6864260000000002</v>
      </c>
      <c r="S90" s="99"/>
      <c r="T90" s="190">
        <f>T91+T216</f>
        <v>53.713920000000002</v>
      </c>
      <c r="U90" s="41"/>
      <c r="V90" s="41"/>
      <c r="W90" s="41"/>
      <c r="X90" s="41"/>
      <c r="Y90" s="41"/>
      <c r="Z90" s="41"/>
      <c r="AA90" s="41"/>
      <c r="AB90" s="41"/>
      <c r="AC90" s="41"/>
      <c r="AD90" s="41"/>
      <c r="AE90" s="41"/>
      <c r="AT90" s="20" t="s">
        <v>72</v>
      </c>
      <c r="AU90" s="20" t="s">
        <v>121</v>
      </c>
      <c r="BK90" s="191">
        <f>BK91+BK216</f>
        <v>0</v>
      </c>
    </row>
    <row r="91" s="12" customFormat="1" ht="25.92" customHeight="1">
      <c r="A91" s="12"/>
      <c r="B91" s="192"/>
      <c r="C91" s="193"/>
      <c r="D91" s="194" t="s">
        <v>72</v>
      </c>
      <c r="E91" s="195" t="s">
        <v>144</v>
      </c>
      <c r="F91" s="195" t="s">
        <v>145</v>
      </c>
      <c r="G91" s="193"/>
      <c r="H91" s="193"/>
      <c r="I91" s="196"/>
      <c r="J91" s="197">
        <f>BK91</f>
        <v>0</v>
      </c>
      <c r="K91" s="193"/>
      <c r="L91" s="198"/>
      <c r="M91" s="199"/>
      <c r="N91" s="200"/>
      <c r="O91" s="200"/>
      <c r="P91" s="201">
        <f>P92+P162+P165+P174+P197+P201+P211</f>
        <v>0</v>
      </c>
      <c r="Q91" s="200"/>
      <c r="R91" s="201">
        <f>R92+R162+R165+R174+R197+R201+R211</f>
        <v>0.69180400000000009</v>
      </c>
      <c r="S91" s="200"/>
      <c r="T91" s="202">
        <f>T92+T162+T165+T174+T197+T201+T211</f>
        <v>53.713920000000002</v>
      </c>
      <c r="U91" s="12"/>
      <c r="V91" s="12"/>
      <c r="W91" s="12"/>
      <c r="X91" s="12"/>
      <c r="Y91" s="12"/>
      <c r="Z91" s="12"/>
      <c r="AA91" s="12"/>
      <c r="AB91" s="12"/>
      <c r="AC91" s="12"/>
      <c r="AD91" s="12"/>
      <c r="AE91" s="12"/>
      <c r="AR91" s="203" t="s">
        <v>81</v>
      </c>
      <c r="AT91" s="204" t="s">
        <v>72</v>
      </c>
      <c r="AU91" s="204" t="s">
        <v>73</v>
      </c>
      <c r="AY91" s="203" t="s">
        <v>146</v>
      </c>
      <c r="BK91" s="205">
        <f>BK92+BK162+BK165+BK174+BK197+BK201+BK211</f>
        <v>0</v>
      </c>
    </row>
    <row r="92" s="12" customFormat="1" ht="22.8" customHeight="1">
      <c r="A92" s="12"/>
      <c r="B92" s="192"/>
      <c r="C92" s="193"/>
      <c r="D92" s="194" t="s">
        <v>72</v>
      </c>
      <c r="E92" s="206" t="s">
        <v>81</v>
      </c>
      <c r="F92" s="206" t="s">
        <v>147</v>
      </c>
      <c r="G92" s="193"/>
      <c r="H92" s="193"/>
      <c r="I92" s="196"/>
      <c r="J92" s="207">
        <f>BK92</f>
        <v>0</v>
      </c>
      <c r="K92" s="193"/>
      <c r="L92" s="198"/>
      <c r="M92" s="199"/>
      <c r="N92" s="200"/>
      <c r="O92" s="200"/>
      <c r="P92" s="201">
        <f>SUM(P93:P161)</f>
        <v>0</v>
      </c>
      <c r="Q92" s="200"/>
      <c r="R92" s="201">
        <f>SUM(R93:R161)</f>
        <v>0.343248</v>
      </c>
      <c r="S92" s="200"/>
      <c r="T92" s="202">
        <f>SUM(T93:T161)</f>
        <v>53.713920000000002</v>
      </c>
      <c r="U92" s="12"/>
      <c r="V92" s="12"/>
      <c r="W92" s="12"/>
      <c r="X92" s="12"/>
      <c r="Y92" s="12"/>
      <c r="Z92" s="12"/>
      <c r="AA92" s="12"/>
      <c r="AB92" s="12"/>
      <c r="AC92" s="12"/>
      <c r="AD92" s="12"/>
      <c r="AE92" s="12"/>
      <c r="AR92" s="203" t="s">
        <v>81</v>
      </c>
      <c r="AT92" s="204" t="s">
        <v>72</v>
      </c>
      <c r="AU92" s="204" t="s">
        <v>81</v>
      </c>
      <c r="AY92" s="203" t="s">
        <v>146</v>
      </c>
      <c r="BK92" s="205">
        <f>SUM(BK93:BK161)</f>
        <v>0</v>
      </c>
    </row>
    <row r="93" s="2" customFormat="1" ht="37.8" customHeight="1">
      <c r="A93" s="41"/>
      <c r="B93" s="42"/>
      <c r="C93" s="208" t="s">
        <v>81</v>
      </c>
      <c r="D93" s="208" t="s">
        <v>148</v>
      </c>
      <c r="E93" s="209" t="s">
        <v>597</v>
      </c>
      <c r="F93" s="210" t="s">
        <v>598</v>
      </c>
      <c r="G93" s="211" t="s">
        <v>151</v>
      </c>
      <c r="H93" s="212">
        <v>99.840000000000003</v>
      </c>
      <c r="I93" s="213"/>
      <c r="J93" s="214">
        <f>ROUND(I93*H93,2)</f>
        <v>0</v>
      </c>
      <c r="K93" s="215"/>
      <c r="L93" s="47"/>
      <c r="M93" s="216" t="s">
        <v>19</v>
      </c>
      <c r="N93" s="217" t="s">
        <v>44</v>
      </c>
      <c r="O93" s="87"/>
      <c r="P93" s="218">
        <f>O93*H93</f>
        <v>0</v>
      </c>
      <c r="Q93" s="218">
        <v>0</v>
      </c>
      <c r="R93" s="218">
        <f>Q93*H93</f>
        <v>0</v>
      </c>
      <c r="S93" s="218">
        <v>0.44</v>
      </c>
      <c r="T93" s="219">
        <f>S93*H93</f>
        <v>43.929600000000001</v>
      </c>
      <c r="U93" s="41"/>
      <c r="V93" s="41"/>
      <c r="W93" s="41"/>
      <c r="X93" s="41"/>
      <c r="Y93" s="41"/>
      <c r="Z93" s="41"/>
      <c r="AA93" s="41"/>
      <c r="AB93" s="41"/>
      <c r="AC93" s="41"/>
      <c r="AD93" s="41"/>
      <c r="AE93" s="41"/>
      <c r="AR93" s="220" t="s">
        <v>152</v>
      </c>
      <c r="AT93" s="220" t="s">
        <v>148</v>
      </c>
      <c r="AU93" s="220" t="s">
        <v>83</v>
      </c>
      <c r="AY93" s="20" t="s">
        <v>146</v>
      </c>
      <c r="BE93" s="221">
        <f>IF(N93="základní",J93,0)</f>
        <v>0</v>
      </c>
      <c r="BF93" s="221">
        <f>IF(N93="snížená",J93,0)</f>
        <v>0</v>
      </c>
      <c r="BG93" s="221">
        <f>IF(N93="zákl. přenesená",J93,0)</f>
        <v>0</v>
      </c>
      <c r="BH93" s="221">
        <f>IF(N93="sníž. přenesená",J93,0)</f>
        <v>0</v>
      </c>
      <c r="BI93" s="221">
        <f>IF(N93="nulová",J93,0)</f>
        <v>0</v>
      </c>
      <c r="BJ93" s="20" t="s">
        <v>81</v>
      </c>
      <c r="BK93" s="221">
        <f>ROUND(I93*H93,2)</f>
        <v>0</v>
      </c>
      <c r="BL93" s="20" t="s">
        <v>152</v>
      </c>
      <c r="BM93" s="220" t="s">
        <v>1733</v>
      </c>
    </row>
    <row r="94" s="2" customFormat="1">
      <c r="A94" s="41"/>
      <c r="B94" s="42"/>
      <c r="C94" s="43"/>
      <c r="D94" s="222" t="s">
        <v>154</v>
      </c>
      <c r="E94" s="43"/>
      <c r="F94" s="223" t="s">
        <v>600</v>
      </c>
      <c r="G94" s="43"/>
      <c r="H94" s="43"/>
      <c r="I94" s="224"/>
      <c r="J94" s="43"/>
      <c r="K94" s="43"/>
      <c r="L94" s="47"/>
      <c r="M94" s="225"/>
      <c r="N94" s="226"/>
      <c r="O94" s="87"/>
      <c r="P94" s="87"/>
      <c r="Q94" s="87"/>
      <c r="R94" s="87"/>
      <c r="S94" s="87"/>
      <c r="T94" s="88"/>
      <c r="U94" s="41"/>
      <c r="V94" s="41"/>
      <c r="W94" s="41"/>
      <c r="X94" s="41"/>
      <c r="Y94" s="41"/>
      <c r="Z94" s="41"/>
      <c r="AA94" s="41"/>
      <c r="AB94" s="41"/>
      <c r="AC94" s="41"/>
      <c r="AD94" s="41"/>
      <c r="AE94" s="41"/>
      <c r="AT94" s="20" t="s">
        <v>154</v>
      </c>
      <c r="AU94" s="20" t="s">
        <v>83</v>
      </c>
    </row>
    <row r="95" s="2" customFormat="1" ht="33" customHeight="1">
      <c r="A95" s="41"/>
      <c r="B95" s="42"/>
      <c r="C95" s="208" t="s">
        <v>83</v>
      </c>
      <c r="D95" s="208" t="s">
        <v>148</v>
      </c>
      <c r="E95" s="209" t="s">
        <v>1734</v>
      </c>
      <c r="F95" s="210" t="s">
        <v>1735</v>
      </c>
      <c r="G95" s="211" t="s">
        <v>151</v>
      </c>
      <c r="H95" s="212">
        <v>99.840000000000003</v>
      </c>
      <c r="I95" s="213"/>
      <c r="J95" s="214">
        <f>ROUND(I95*H95,2)</f>
        <v>0</v>
      </c>
      <c r="K95" s="215"/>
      <c r="L95" s="47"/>
      <c r="M95" s="216" t="s">
        <v>19</v>
      </c>
      <c r="N95" s="217" t="s">
        <v>44</v>
      </c>
      <c r="O95" s="87"/>
      <c r="P95" s="218">
        <f>O95*H95</f>
        <v>0</v>
      </c>
      <c r="Q95" s="218">
        <v>0</v>
      </c>
      <c r="R95" s="218">
        <f>Q95*H95</f>
        <v>0</v>
      </c>
      <c r="S95" s="218">
        <v>0.098000000000000004</v>
      </c>
      <c r="T95" s="219">
        <f>S95*H95</f>
        <v>9.784320000000001</v>
      </c>
      <c r="U95" s="41"/>
      <c r="V95" s="41"/>
      <c r="W95" s="41"/>
      <c r="X95" s="41"/>
      <c r="Y95" s="41"/>
      <c r="Z95" s="41"/>
      <c r="AA95" s="41"/>
      <c r="AB95" s="41"/>
      <c r="AC95" s="41"/>
      <c r="AD95" s="41"/>
      <c r="AE95" s="41"/>
      <c r="AR95" s="220" t="s">
        <v>152</v>
      </c>
      <c r="AT95" s="220" t="s">
        <v>148</v>
      </c>
      <c r="AU95" s="220" t="s">
        <v>83</v>
      </c>
      <c r="AY95" s="20" t="s">
        <v>146</v>
      </c>
      <c r="BE95" s="221">
        <f>IF(N95="základní",J95,0)</f>
        <v>0</v>
      </c>
      <c r="BF95" s="221">
        <f>IF(N95="snížená",J95,0)</f>
        <v>0</v>
      </c>
      <c r="BG95" s="221">
        <f>IF(N95="zákl. přenesená",J95,0)</f>
        <v>0</v>
      </c>
      <c r="BH95" s="221">
        <f>IF(N95="sníž. přenesená",J95,0)</f>
        <v>0</v>
      </c>
      <c r="BI95" s="221">
        <f>IF(N95="nulová",J95,0)</f>
        <v>0</v>
      </c>
      <c r="BJ95" s="20" t="s">
        <v>81</v>
      </c>
      <c r="BK95" s="221">
        <f>ROUND(I95*H95,2)</f>
        <v>0</v>
      </c>
      <c r="BL95" s="20" t="s">
        <v>152</v>
      </c>
      <c r="BM95" s="220" t="s">
        <v>1736</v>
      </c>
    </row>
    <row r="96" s="2" customFormat="1">
      <c r="A96" s="41"/>
      <c r="B96" s="42"/>
      <c r="C96" s="43"/>
      <c r="D96" s="222" t="s">
        <v>154</v>
      </c>
      <c r="E96" s="43"/>
      <c r="F96" s="223" t="s">
        <v>1737</v>
      </c>
      <c r="G96" s="43"/>
      <c r="H96" s="43"/>
      <c r="I96" s="224"/>
      <c r="J96" s="43"/>
      <c r="K96" s="43"/>
      <c r="L96" s="47"/>
      <c r="M96" s="225"/>
      <c r="N96" s="226"/>
      <c r="O96" s="87"/>
      <c r="P96" s="87"/>
      <c r="Q96" s="87"/>
      <c r="R96" s="87"/>
      <c r="S96" s="87"/>
      <c r="T96" s="88"/>
      <c r="U96" s="41"/>
      <c r="V96" s="41"/>
      <c r="W96" s="41"/>
      <c r="X96" s="41"/>
      <c r="Y96" s="41"/>
      <c r="Z96" s="41"/>
      <c r="AA96" s="41"/>
      <c r="AB96" s="41"/>
      <c r="AC96" s="41"/>
      <c r="AD96" s="41"/>
      <c r="AE96" s="41"/>
      <c r="AT96" s="20" t="s">
        <v>154</v>
      </c>
      <c r="AU96" s="20" t="s">
        <v>83</v>
      </c>
    </row>
    <row r="97" s="2" customFormat="1" ht="16.5" customHeight="1">
      <c r="A97" s="41"/>
      <c r="B97" s="42"/>
      <c r="C97" s="208" t="s">
        <v>163</v>
      </c>
      <c r="D97" s="208" t="s">
        <v>148</v>
      </c>
      <c r="E97" s="209" t="s">
        <v>607</v>
      </c>
      <c r="F97" s="210" t="s">
        <v>608</v>
      </c>
      <c r="G97" s="211" t="s">
        <v>609</v>
      </c>
      <c r="H97" s="212">
        <v>40</v>
      </c>
      <c r="I97" s="213"/>
      <c r="J97" s="214">
        <f>ROUND(I97*H97,2)</f>
        <v>0</v>
      </c>
      <c r="K97" s="215"/>
      <c r="L97" s="47"/>
      <c r="M97" s="216" t="s">
        <v>19</v>
      </c>
      <c r="N97" s="217" t="s">
        <v>44</v>
      </c>
      <c r="O97" s="87"/>
      <c r="P97" s="218">
        <f>O97*H97</f>
        <v>0</v>
      </c>
      <c r="Q97" s="218">
        <v>3.0000000000000001E-05</v>
      </c>
      <c r="R97" s="218">
        <f>Q97*H97</f>
        <v>0.0012000000000000001</v>
      </c>
      <c r="S97" s="218">
        <v>0</v>
      </c>
      <c r="T97" s="219">
        <f>S97*H97</f>
        <v>0</v>
      </c>
      <c r="U97" s="41"/>
      <c r="V97" s="41"/>
      <c r="W97" s="41"/>
      <c r="X97" s="41"/>
      <c r="Y97" s="41"/>
      <c r="Z97" s="41"/>
      <c r="AA97" s="41"/>
      <c r="AB97" s="41"/>
      <c r="AC97" s="41"/>
      <c r="AD97" s="41"/>
      <c r="AE97" s="41"/>
      <c r="AR97" s="220" t="s">
        <v>152</v>
      </c>
      <c r="AT97" s="220" t="s">
        <v>148</v>
      </c>
      <c r="AU97" s="220" t="s">
        <v>83</v>
      </c>
      <c r="AY97" s="20" t="s">
        <v>146</v>
      </c>
      <c r="BE97" s="221">
        <f>IF(N97="základní",J97,0)</f>
        <v>0</v>
      </c>
      <c r="BF97" s="221">
        <f>IF(N97="snížená",J97,0)</f>
        <v>0</v>
      </c>
      <c r="BG97" s="221">
        <f>IF(N97="zákl. přenesená",J97,0)</f>
        <v>0</v>
      </c>
      <c r="BH97" s="221">
        <f>IF(N97="sníž. přenesená",J97,0)</f>
        <v>0</v>
      </c>
      <c r="BI97" s="221">
        <f>IF(N97="nulová",J97,0)</f>
        <v>0</v>
      </c>
      <c r="BJ97" s="20" t="s">
        <v>81</v>
      </c>
      <c r="BK97" s="221">
        <f>ROUND(I97*H97,2)</f>
        <v>0</v>
      </c>
      <c r="BL97" s="20" t="s">
        <v>152</v>
      </c>
      <c r="BM97" s="220" t="s">
        <v>1738</v>
      </c>
    </row>
    <row r="98" s="2" customFormat="1">
      <c r="A98" s="41"/>
      <c r="B98" s="42"/>
      <c r="C98" s="43"/>
      <c r="D98" s="222" t="s">
        <v>154</v>
      </c>
      <c r="E98" s="43"/>
      <c r="F98" s="223" t="s">
        <v>611</v>
      </c>
      <c r="G98" s="43"/>
      <c r="H98" s="43"/>
      <c r="I98" s="224"/>
      <c r="J98" s="43"/>
      <c r="K98" s="43"/>
      <c r="L98" s="47"/>
      <c r="M98" s="225"/>
      <c r="N98" s="226"/>
      <c r="O98" s="87"/>
      <c r="P98" s="87"/>
      <c r="Q98" s="87"/>
      <c r="R98" s="87"/>
      <c r="S98" s="87"/>
      <c r="T98" s="88"/>
      <c r="U98" s="41"/>
      <c r="V98" s="41"/>
      <c r="W98" s="41"/>
      <c r="X98" s="41"/>
      <c r="Y98" s="41"/>
      <c r="Z98" s="41"/>
      <c r="AA98" s="41"/>
      <c r="AB98" s="41"/>
      <c r="AC98" s="41"/>
      <c r="AD98" s="41"/>
      <c r="AE98" s="41"/>
      <c r="AT98" s="20" t="s">
        <v>154</v>
      </c>
      <c r="AU98" s="20" t="s">
        <v>83</v>
      </c>
    </row>
    <row r="99" s="2" customFormat="1" ht="24.15" customHeight="1">
      <c r="A99" s="41"/>
      <c r="B99" s="42"/>
      <c r="C99" s="208" t="s">
        <v>152</v>
      </c>
      <c r="D99" s="208" t="s">
        <v>148</v>
      </c>
      <c r="E99" s="209" t="s">
        <v>613</v>
      </c>
      <c r="F99" s="210" t="s">
        <v>614</v>
      </c>
      <c r="G99" s="211" t="s">
        <v>615</v>
      </c>
      <c r="H99" s="212">
        <v>5</v>
      </c>
      <c r="I99" s="213"/>
      <c r="J99" s="214">
        <f>ROUND(I99*H99,2)</f>
        <v>0</v>
      </c>
      <c r="K99" s="215"/>
      <c r="L99" s="47"/>
      <c r="M99" s="216" t="s">
        <v>19</v>
      </c>
      <c r="N99" s="217" t="s">
        <v>44</v>
      </c>
      <c r="O99" s="87"/>
      <c r="P99" s="218">
        <f>O99*H99</f>
        <v>0</v>
      </c>
      <c r="Q99" s="218">
        <v>0</v>
      </c>
      <c r="R99" s="218">
        <f>Q99*H99</f>
        <v>0</v>
      </c>
      <c r="S99" s="218">
        <v>0</v>
      </c>
      <c r="T99" s="219">
        <f>S99*H99</f>
        <v>0</v>
      </c>
      <c r="U99" s="41"/>
      <c r="V99" s="41"/>
      <c r="W99" s="41"/>
      <c r="X99" s="41"/>
      <c r="Y99" s="41"/>
      <c r="Z99" s="41"/>
      <c r="AA99" s="41"/>
      <c r="AB99" s="41"/>
      <c r="AC99" s="41"/>
      <c r="AD99" s="41"/>
      <c r="AE99" s="41"/>
      <c r="AR99" s="220" t="s">
        <v>152</v>
      </c>
      <c r="AT99" s="220" t="s">
        <v>148</v>
      </c>
      <c r="AU99" s="220" t="s">
        <v>83</v>
      </c>
      <c r="AY99" s="20" t="s">
        <v>146</v>
      </c>
      <c r="BE99" s="221">
        <f>IF(N99="základní",J99,0)</f>
        <v>0</v>
      </c>
      <c r="BF99" s="221">
        <f>IF(N99="snížená",J99,0)</f>
        <v>0</v>
      </c>
      <c r="BG99" s="221">
        <f>IF(N99="zákl. přenesená",J99,0)</f>
        <v>0</v>
      </c>
      <c r="BH99" s="221">
        <f>IF(N99="sníž. přenesená",J99,0)</f>
        <v>0</v>
      </c>
      <c r="BI99" s="221">
        <f>IF(N99="nulová",J99,0)</f>
        <v>0</v>
      </c>
      <c r="BJ99" s="20" t="s">
        <v>81</v>
      </c>
      <c r="BK99" s="221">
        <f>ROUND(I99*H99,2)</f>
        <v>0</v>
      </c>
      <c r="BL99" s="20" t="s">
        <v>152</v>
      </c>
      <c r="BM99" s="220" t="s">
        <v>1739</v>
      </c>
    </row>
    <row r="100" s="2" customFormat="1">
      <c r="A100" s="41"/>
      <c r="B100" s="42"/>
      <c r="C100" s="43"/>
      <c r="D100" s="222" t="s">
        <v>154</v>
      </c>
      <c r="E100" s="43"/>
      <c r="F100" s="223" t="s">
        <v>617</v>
      </c>
      <c r="G100" s="43"/>
      <c r="H100" s="43"/>
      <c r="I100" s="224"/>
      <c r="J100" s="43"/>
      <c r="K100" s="43"/>
      <c r="L100" s="47"/>
      <c r="M100" s="225"/>
      <c r="N100" s="226"/>
      <c r="O100" s="87"/>
      <c r="P100" s="87"/>
      <c r="Q100" s="87"/>
      <c r="R100" s="87"/>
      <c r="S100" s="87"/>
      <c r="T100" s="88"/>
      <c r="U100" s="41"/>
      <c r="V100" s="41"/>
      <c r="W100" s="41"/>
      <c r="X100" s="41"/>
      <c r="Y100" s="41"/>
      <c r="Z100" s="41"/>
      <c r="AA100" s="41"/>
      <c r="AB100" s="41"/>
      <c r="AC100" s="41"/>
      <c r="AD100" s="41"/>
      <c r="AE100" s="41"/>
      <c r="AT100" s="20" t="s">
        <v>154</v>
      </c>
      <c r="AU100" s="20" t="s">
        <v>83</v>
      </c>
    </row>
    <row r="101" s="2" customFormat="1" ht="49.05" customHeight="1">
      <c r="A101" s="41"/>
      <c r="B101" s="42"/>
      <c r="C101" s="208" t="s">
        <v>173</v>
      </c>
      <c r="D101" s="208" t="s">
        <v>148</v>
      </c>
      <c r="E101" s="209" t="s">
        <v>618</v>
      </c>
      <c r="F101" s="210" t="s">
        <v>619</v>
      </c>
      <c r="G101" s="211" t="s">
        <v>261</v>
      </c>
      <c r="H101" s="212">
        <v>9.5999999999999996</v>
      </c>
      <c r="I101" s="213"/>
      <c r="J101" s="214">
        <f>ROUND(I101*H101,2)</f>
        <v>0</v>
      </c>
      <c r="K101" s="215"/>
      <c r="L101" s="47"/>
      <c r="M101" s="216" t="s">
        <v>19</v>
      </c>
      <c r="N101" s="217" t="s">
        <v>44</v>
      </c>
      <c r="O101" s="87"/>
      <c r="P101" s="218">
        <f>O101*H101</f>
        <v>0</v>
      </c>
      <c r="Q101" s="218">
        <v>0.0086800000000000002</v>
      </c>
      <c r="R101" s="218">
        <f>Q101*H101</f>
        <v>0.083327999999999999</v>
      </c>
      <c r="S101" s="218">
        <v>0</v>
      </c>
      <c r="T101" s="219">
        <f>S101*H101</f>
        <v>0</v>
      </c>
      <c r="U101" s="41"/>
      <c r="V101" s="41"/>
      <c r="W101" s="41"/>
      <c r="X101" s="41"/>
      <c r="Y101" s="41"/>
      <c r="Z101" s="41"/>
      <c r="AA101" s="41"/>
      <c r="AB101" s="41"/>
      <c r="AC101" s="41"/>
      <c r="AD101" s="41"/>
      <c r="AE101" s="41"/>
      <c r="AR101" s="220" t="s">
        <v>152</v>
      </c>
      <c r="AT101" s="220" t="s">
        <v>148</v>
      </c>
      <c r="AU101" s="220" t="s">
        <v>83</v>
      </c>
      <c r="AY101" s="20" t="s">
        <v>146</v>
      </c>
      <c r="BE101" s="221">
        <f>IF(N101="základní",J101,0)</f>
        <v>0</v>
      </c>
      <c r="BF101" s="221">
        <f>IF(N101="snížená",J101,0)</f>
        <v>0</v>
      </c>
      <c r="BG101" s="221">
        <f>IF(N101="zákl. přenesená",J101,0)</f>
        <v>0</v>
      </c>
      <c r="BH101" s="221">
        <f>IF(N101="sníž. přenesená",J101,0)</f>
        <v>0</v>
      </c>
      <c r="BI101" s="221">
        <f>IF(N101="nulová",J101,0)</f>
        <v>0</v>
      </c>
      <c r="BJ101" s="20" t="s">
        <v>81</v>
      </c>
      <c r="BK101" s="221">
        <f>ROUND(I101*H101,2)</f>
        <v>0</v>
      </c>
      <c r="BL101" s="20" t="s">
        <v>152</v>
      </c>
      <c r="BM101" s="220" t="s">
        <v>1740</v>
      </c>
    </row>
    <row r="102" s="2" customFormat="1">
      <c r="A102" s="41"/>
      <c r="B102" s="42"/>
      <c r="C102" s="43"/>
      <c r="D102" s="222" t="s">
        <v>154</v>
      </c>
      <c r="E102" s="43"/>
      <c r="F102" s="223" t="s">
        <v>621</v>
      </c>
      <c r="G102" s="43"/>
      <c r="H102" s="43"/>
      <c r="I102" s="224"/>
      <c r="J102" s="43"/>
      <c r="K102" s="43"/>
      <c r="L102" s="47"/>
      <c r="M102" s="225"/>
      <c r="N102" s="226"/>
      <c r="O102" s="87"/>
      <c r="P102" s="87"/>
      <c r="Q102" s="87"/>
      <c r="R102" s="87"/>
      <c r="S102" s="87"/>
      <c r="T102" s="88"/>
      <c r="U102" s="41"/>
      <c r="V102" s="41"/>
      <c r="W102" s="41"/>
      <c r="X102" s="41"/>
      <c r="Y102" s="41"/>
      <c r="Z102" s="41"/>
      <c r="AA102" s="41"/>
      <c r="AB102" s="41"/>
      <c r="AC102" s="41"/>
      <c r="AD102" s="41"/>
      <c r="AE102" s="41"/>
      <c r="AT102" s="20" t="s">
        <v>154</v>
      </c>
      <c r="AU102" s="20" t="s">
        <v>83</v>
      </c>
    </row>
    <row r="103" s="13" customFormat="1">
      <c r="A103" s="13"/>
      <c r="B103" s="229"/>
      <c r="C103" s="230"/>
      <c r="D103" s="227" t="s">
        <v>184</v>
      </c>
      <c r="E103" s="231" t="s">
        <v>19</v>
      </c>
      <c r="F103" s="232" t="s">
        <v>1741</v>
      </c>
      <c r="G103" s="230"/>
      <c r="H103" s="233">
        <v>9.5999999999999996</v>
      </c>
      <c r="I103" s="234"/>
      <c r="J103" s="230"/>
      <c r="K103" s="230"/>
      <c r="L103" s="235"/>
      <c r="M103" s="236"/>
      <c r="N103" s="237"/>
      <c r="O103" s="237"/>
      <c r="P103" s="237"/>
      <c r="Q103" s="237"/>
      <c r="R103" s="237"/>
      <c r="S103" s="237"/>
      <c r="T103" s="238"/>
      <c r="U103" s="13"/>
      <c r="V103" s="13"/>
      <c r="W103" s="13"/>
      <c r="X103" s="13"/>
      <c r="Y103" s="13"/>
      <c r="Z103" s="13"/>
      <c r="AA103" s="13"/>
      <c r="AB103" s="13"/>
      <c r="AC103" s="13"/>
      <c r="AD103" s="13"/>
      <c r="AE103" s="13"/>
      <c r="AT103" s="239" t="s">
        <v>184</v>
      </c>
      <c r="AU103" s="239" t="s">
        <v>83</v>
      </c>
      <c r="AV103" s="13" t="s">
        <v>83</v>
      </c>
      <c r="AW103" s="13" t="s">
        <v>35</v>
      </c>
      <c r="AX103" s="13" t="s">
        <v>81</v>
      </c>
      <c r="AY103" s="239" t="s">
        <v>146</v>
      </c>
    </row>
    <row r="104" s="2" customFormat="1" ht="49.05" customHeight="1">
      <c r="A104" s="41"/>
      <c r="B104" s="42"/>
      <c r="C104" s="208" t="s">
        <v>178</v>
      </c>
      <c r="D104" s="208" t="s">
        <v>148</v>
      </c>
      <c r="E104" s="209" t="s">
        <v>624</v>
      </c>
      <c r="F104" s="210" t="s">
        <v>625</v>
      </c>
      <c r="G104" s="211" t="s">
        <v>261</v>
      </c>
      <c r="H104" s="212">
        <v>10.4</v>
      </c>
      <c r="I104" s="213"/>
      <c r="J104" s="214">
        <f>ROUND(I104*H104,2)</f>
        <v>0</v>
      </c>
      <c r="K104" s="215"/>
      <c r="L104" s="47"/>
      <c r="M104" s="216" t="s">
        <v>19</v>
      </c>
      <c r="N104" s="217" t="s">
        <v>44</v>
      </c>
      <c r="O104" s="87"/>
      <c r="P104" s="218">
        <f>O104*H104</f>
        <v>0</v>
      </c>
      <c r="Q104" s="218">
        <v>0.01068</v>
      </c>
      <c r="R104" s="218">
        <f>Q104*H104</f>
        <v>0.111072</v>
      </c>
      <c r="S104" s="218">
        <v>0</v>
      </c>
      <c r="T104" s="219">
        <f>S104*H104</f>
        <v>0</v>
      </c>
      <c r="U104" s="41"/>
      <c r="V104" s="41"/>
      <c r="W104" s="41"/>
      <c r="X104" s="41"/>
      <c r="Y104" s="41"/>
      <c r="Z104" s="41"/>
      <c r="AA104" s="41"/>
      <c r="AB104" s="41"/>
      <c r="AC104" s="41"/>
      <c r="AD104" s="41"/>
      <c r="AE104" s="41"/>
      <c r="AR104" s="220" t="s">
        <v>152</v>
      </c>
      <c r="AT104" s="220" t="s">
        <v>148</v>
      </c>
      <c r="AU104" s="220" t="s">
        <v>83</v>
      </c>
      <c r="AY104" s="20" t="s">
        <v>146</v>
      </c>
      <c r="BE104" s="221">
        <f>IF(N104="základní",J104,0)</f>
        <v>0</v>
      </c>
      <c r="BF104" s="221">
        <f>IF(N104="snížená",J104,0)</f>
        <v>0</v>
      </c>
      <c r="BG104" s="221">
        <f>IF(N104="zákl. přenesená",J104,0)</f>
        <v>0</v>
      </c>
      <c r="BH104" s="221">
        <f>IF(N104="sníž. přenesená",J104,0)</f>
        <v>0</v>
      </c>
      <c r="BI104" s="221">
        <f>IF(N104="nulová",J104,0)</f>
        <v>0</v>
      </c>
      <c r="BJ104" s="20" t="s">
        <v>81</v>
      </c>
      <c r="BK104" s="221">
        <f>ROUND(I104*H104,2)</f>
        <v>0</v>
      </c>
      <c r="BL104" s="20" t="s">
        <v>152</v>
      </c>
      <c r="BM104" s="220" t="s">
        <v>1742</v>
      </c>
    </row>
    <row r="105" s="2" customFormat="1">
      <c r="A105" s="41"/>
      <c r="B105" s="42"/>
      <c r="C105" s="43"/>
      <c r="D105" s="222" t="s">
        <v>154</v>
      </c>
      <c r="E105" s="43"/>
      <c r="F105" s="223" t="s">
        <v>627</v>
      </c>
      <c r="G105" s="43"/>
      <c r="H105" s="43"/>
      <c r="I105" s="224"/>
      <c r="J105" s="43"/>
      <c r="K105" s="43"/>
      <c r="L105" s="47"/>
      <c r="M105" s="225"/>
      <c r="N105" s="226"/>
      <c r="O105" s="87"/>
      <c r="P105" s="87"/>
      <c r="Q105" s="87"/>
      <c r="R105" s="87"/>
      <c r="S105" s="87"/>
      <c r="T105" s="88"/>
      <c r="U105" s="41"/>
      <c r="V105" s="41"/>
      <c r="W105" s="41"/>
      <c r="X105" s="41"/>
      <c r="Y105" s="41"/>
      <c r="Z105" s="41"/>
      <c r="AA105" s="41"/>
      <c r="AB105" s="41"/>
      <c r="AC105" s="41"/>
      <c r="AD105" s="41"/>
      <c r="AE105" s="41"/>
      <c r="AT105" s="20" t="s">
        <v>154</v>
      </c>
      <c r="AU105" s="20" t="s">
        <v>83</v>
      </c>
    </row>
    <row r="106" s="13" customFormat="1">
      <c r="A106" s="13"/>
      <c r="B106" s="229"/>
      <c r="C106" s="230"/>
      <c r="D106" s="227" t="s">
        <v>184</v>
      </c>
      <c r="E106" s="231" t="s">
        <v>19</v>
      </c>
      <c r="F106" s="232" t="s">
        <v>1743</v>
      </c>
      <c r="G106" s="230"/>
      <c r="H106" s="233">
        <v>10.4</v>
      </c>
      <c r="I106" s="234"/>
      <c r="J106" s="230"/>
      <c r="K106" s="230"/>
      <c r="L106" s="235"/>
      <c r="M106" s="236"/>
      <c r="N106" s="237"/>
      <c r="O106" s="237"/>
      <c r="P106" s="237"/>
      <c r="Q106" s="237"/>
      <c r="R106" s="237"/>
      <c r="S106" s="237"/>
      <c r="T106" s="238"/>
      <c r="U106" s="13"/>
      <c r="V106" s="13"/>
      <c r="W106" s="13"/>
      <c r="X106" s="13"/>
      <c r="Y106" s="13"/>
      <c r="Z106" s="13"/>
      <c r="AA106" s="13"/>
      <c r="AB106" s="13"/>
      <c r="AC106" s="13"/>
      <c r="AD106" s="13"/>
      <c r="AE106" s="13"/>
      <c r="AT106" s="239" t="s">
        <v>184</v>
      </c>
      <c r="AU106" s="239" t="s">
        <v>83</v>
      </c>
      <c r="AV106" s="13" t="s">
        <v>83</v>
      </c>
      <c r="AW106" s="13" t="s">
        <v>35</v>
      </c>
      <c r="AX106" s="13" t="s">
        <v>81</v>
      </c>
      <c r="AY106" s="239" t="s">
        <v>146</v>
      </c>
    </row>
    <row r="107" s="2" customFormat="1" ht="49.05" customHeight="1">
      <c r="A107" s="41"/>
      <c r="B107" s="42"/>
      <c r="C107" s="208" t="s">
        <v>190</v>
      </c>
      <c r="D107" s="208" t="s">
        <v>148</v>
      </c>
      <c r="E107" s="209" t="s">
        <v>634</v>
      </c>
      <c r="F107" s="210" t="s">
        <v>635</v>
      </c>
      <c r="G107" s="211" t="s">
        <v>261</v>
      </c>
      <c r="H107" s="212">
        <v>4</v>
      </c>
      <c r="I107" s="213"/>
      <c r="J107" s="214">
        <f>ROUND(I107*H107,2)</f>
        <v>0</v>
      </c>
      <c r="K107" s="215"/>
      <c r="L107" s="47"/>
      <c r="M107" s="216" t="s">
        <v>19</v>
      </c>
      <c r="N107" s="217" t="s">
        <v>44</v>
      </c>
      <c r="O107" s="87"/>
      <c r="P107" s="218">
        <f>O107*H107</f>
        <v>0</v>
      </c>
      <c r="Q107" s="218">
        <v>0.036900000000000002</v>
      </c>
      <c r="R107" s="218">
        <f>Q107*H107</f>
        <v>0.14760000000000001</v>
      </c>
      <c r="S107" s="218">
        <v>0</v>
      </c>
      <c r="T107" s="219">
        <f>S107*H107</f>
        <v>0</v>
      </c>
      <c r="U107" s="41"/>
      <c r="V107" s="41"/>
      <c r="W107" s="41"/>
      <c r="X107" s="41"/>
      <c r="Y107" s="41"/>
      <c r="Z107" s="41"/>
      <c r="AA107" s="41"/>
      <c r="AB107" s="41"/>
      <c r="AC107" s="41"/>
      <c r="AD107" s="41"/>
      <c r="AE107" s="41"/>
      <c r="AR107" s="220" t="s">
        <v>152</v>
      </c>
      <c r="AT107" s="220" t="s">
        <v>148</v>
      </c>
      <c r="AU107" s="220" t="s">
        <v>83</v>
      </c>
      <c r="AY107" s="20" t="s">
        <v>146</v>
      </c>
      <c r="BE107" s="221">
        <f>IF(N107="základní",J107,0)</f>
        <v>0</v>
      </c>
      <c r="BF107" s="221">
        <f>IF(N107="snížená",J107,0)</f>
        <v>0</v>
      </c>
      <c r="BG107" s="221">
        <f>IF(N107="zákl. přenesená",J107,0)</f>
        <v>0</v>
      </c>
      <c r="BH107" s="221">
        <f>IF(N107="sníž. přenesená",J107,0)</f>
        <v>0</v>
      </c>
      <c r="BI107" s="221">
        <f>IF(N107="nulová",J107,0)</f>
        <v>0</v>
      </c>
      <c r="BJ107" s="20" t="s">
        <v>81</v>
      </c>
      <c r="BK107" s="221">
        <f>ROUND(I107*H107,2)</f>
        <v>0</v>
      </c>
      <c r="BL107" s="20" t="s">
        <v>152</v>
      </c>
      <c r="BM107" s="220" t="s">
        <v>1744</v>
      </c>
    </row>
    <row r="108" s="2" customFormat="1">
      <c r="A108" s="41"/>
      <c r="B108" s="42"/>
      <c r="C108" s="43"/>
      <c r="D108" s="222" t="s">
        <v>154</v>
      </c>
      <c r="E108" s="43"/>
      <c r="F108" s="223" t="s">
        <v>637</v>
      </c>
      <c r="G108" s="43"/>
      <c r="H108" s="43"/>
      <c r="I108" s="224"/>
      <c r="J108" s="43"/>
      <c r="K108" s="43"/>
      <c r="L108" s="47"/>
      <c r="M108" s="225"/>
      <c r="N108" s="226"/>
      <c r="O108" s="87"/>
      <c r="P108" s="87"/>
      <c r="Q108" s="87"/>
      <c r="R108" s="87"/>
      <c r="S108" s="87"/>
      <c r="T108" s="88"/>
      <c r="U108" s="41"/>
      <c r="V108" s="41"/>
      <c r="W108" s="41"/>
      <c r="X108" s="41"/>
      <c r="Y108" s="41"/>
      <c r="Z108" s="41"/>
      <c r="AA108" s="41"/>
      <c r="AB108" s="41"/>
      <c r="AC108" s="41"/>
      <c r="AD108" s="41"/>
      <c r="AE108" s="41"/>
      <c r="AT108" s="20" t="s">
        <v>154</v>
      </c>
      <c r="AU108" s="20" t="s">
        <v>83</v>
      </c>
    </row>
    <row r="109" s="13" customFormat="1">
      <c r="A109" s="13"/>
      <c r="B109" s="229"/>
      <c r="C109" s="230"/>
      <c r="D109" s="227" t="s">
        <v>184</v>
      </c>
      <c r="E109" s="231" t="s">
        <v>19</v>
      </c>
      <c r="F109" s="232" t="s">
        <v>1745</v>
      </c>
      <c r="G109" s="230"/>
      <c r="H109" s="233">
        <v>4</v>
      </c>
      <c r="I109" s="234"/>
      <c r="J109" s="230"/>
      <c r="K109" s="230"/>
      <c r="L109" s="235"/>
      <c r="M109" s="236"/>
      <c r="N109" s="237"/>
      <c r="O109" s="237"/>
      <c r="P109" s="237"/>
      <c r="Q109" s="237"/>
      <c r="R109" s="237"/>
      <c r="S109" s="237"/>
      <c r="T109" s="238"/>
      <c r="U109" s="13"/>
      <c r="V109" s="13"/>
      <c r="W109" s="13"/>
      <c r="X109" s="13"/>
      <c r="Y109" s="13"/>
      <c r="Z109" s="13"/>
      <c r="AA109" s="13"/>
      <c r="AB109" s="13"/>
      <c r="AC109" s="13"/>
      <c r="AD109" s="13"/>
      <c r="AE109" s="13"/>
      <c r="AT109" s="239" t="s">
        <v>184</v>
      </c>
      <c r="AU109" s="239" t="s">
        <v>83</v>
      </c>
      <c r="AV109" s="13" t="s">
        <v>83</v>
      </c>
      <c r="AW109" s="13" t="s">
        <v>35</v>
      </c>
      <c r="AX109" s="13" t="s">
        <v>81</v>
      </c>
      <c r="AY109" s="239" t="s">
        <v>146</v>
      </c>
    </row>
    <row r="110" s="2" customFormat="1" ht="16.5" customHeight="1">
      <c r="A110" s="41"/>
      <c r="B110" s="42"/>
      <c r="C110" s="208" t="s">
        <v>196</v>
      </c>
      <c r="D110" s="208" t="s">
        <v>148</v>
      </c>
      <c r="E110" s="209" t="s">
        <v>1202</v>
      </c>
      <c r="F110" s="210" t="s">
        <v>1203</v>
      </c>
      <c r="G110" s="211" t="s">
        <v>151</v>
      </c>
      <c r="H110" s="212">
        <v>2.3999999999999999</v>
      </c>
      <c r="I110" s="213"/>
      <c r="J110" s="214">
        <f>ROUND(I110*H110,2)</f>
        <v>0</v>
      </c>
      <c r="K110" s="215"/>
      <c r="L110" s="47"/>
      <c r="M110" s="216" t="s">
        <v>19</v>
      </c>
      <c r="N110" s="217" t="s">
        <v>44</v>
      </c>
      <c r="O110" s="87"/>
      <c r="P110" s="218">
        <f>O110*H110</f>
        <v>0</v>
      </c>
      <c r="Q110" s="218">
        <v>0</v>
      </c>
      <c r="R110" s="218">
        <f>Q110*H110</f>
        <v>0</v>
      </c>
      <c r="S110" s="218">
        <v>0</v>
      </c>
      <c r="T110" s="219">
        <f>S110*H110</f>
        <v>0</v>
      </c>
      <c r="U110" s="41"/>
      <c r="V110" s="41"/>
      <c r="W110" s="41"/>
      <c r="X110" s="41"/>
      <c r="Y110" s="41"/>
      <c r="Z110" s="41"/>
      <c r="AA110" s="41"/>
      <c r="AB110" s="41"/>
      <c r="AC110" s="41"/>
      <c r="AD110" s="41"/>
      <c r="AE110" s="41"/>
      <c r="AR110" s="220" t="s">
        <v>152</v>
      </c>
      <c r="AT110" s="220" t="s">
        <v>148</v>
      </c>
      <c r="AU110" s="220" t="s">
        <v>83</v>
      </c>
      <c r="AY110" s="20" t="s">
        <v>146</v>
      </c>
      <c r="BE110" s="221">
        <f>IF(N110="základní",J110,0)</f>
        <v>0</v>
      </c>
      <c r="BF110" s="221">
        <f>IF(N110="snížená",J110,0)</f>
        <v>0</v>
      </c>
      <c r="BG110" s="221">
        <f>IF(N110="zákl. přenesená",J110,0)</f>
        <v>0</v>
      </c>
      <c r="BH110" s="221">
        <f>IF(N110="sníž. přenesená",J110,0)</f>
        <v>0</v>
      </c>
      <c r="BI110" s="221">
        <f>IF(N110="nulová",J110,0)</f>
        <v>0</v>
      </c>
      <c r="BJ110" s="20" t="s">
        <v>81</v>
      </c>
      <c r="BK110" s="221">
        <f>ROUND(I110*H110,2)</f>
        <v>0</v>
      </c>
      <c r="BL110" s="20" t="s">
        <v>152</v>
      </c>
      <c r="BM110" s="220" t="s">
        <v>1746</v>
      </c>
    </row>
    <row r="111" s="2" customFormat="1">
      <c r="A111" s="41"/>
      <c r="B111" s="42"/>
      <c r="C111" s="43"/>
      <c r="D111" s="222" t="s">
        <v>154</v>
      </c>
      <c r="E111" s="43"/>
      <c r="F111" s="223" t="s">
        <v>1205</v>
      </c>
      <c r="G111" s="43"/>
      <c r="H111" s="43"/>
      <c r="I111" s="224"/>
      <c r="J111" s="43"/>
      <c r="K111" s="43"/>
      <c r="L111" s="47"/>
      <c r="M111" s="225"/>
      <c r="N111" s="226"/>
      <c r="O111" s="87"/>
      <c r="P111" s="87"/>
      <c r="Q111" s="87"/>
      <c r="R111" s="87"/>
      <c r="S111" s="87"/>
      <c r="T111" s="88"/>
      <c r="U111" s="41"/>
      <c r="V111" s="41"/>
      <c r="W111" s="41"/>
      <c r="X111" s="41"/>
      <c r="Y111" s="41"/>
      <c r="Z111" s="41"/>
      <c r="AA111" s="41"/>
      <c r="AB111" s="41"/>
      <c r="AC111" s="41"/>
      <c r="AD111" s="41"/>
      <c r="AE111" s="41"/>
      <c r="AT111" s="20" t="s">
        <v>154</v>
      </c>
      <c r="AU111" s="20" t="s">
        <v>83</v>
      </c>
    </row>
    <row r="112" s="13" customFormat="1">
      <c r="A112" s="13"/>
      <c r="B112" s="229"/>
      <c r="C112" s="230"/>
      <c r="D112" s="227" t="s">
        <v>184</v>
      </c>
      <c r="E112" s="231" t="s">
        <v>19</v>
      </c>
      <c r="F112" s="232" t="s">
        <v>1747</v>
      </c>
      <c r="G112" s="230"/>
      <c r="H112" s="233">
        <v>2.3999999999999999</v>
      </c>
      <c r="I112" s="234"/>
      <c r="J112" s="230"/>
      <c r="K112" s="230"/>
      <c r="L112" s="235"/>
      <c r="M112" s="236"/>
      <c r="N112" s="237"/>
      <c r="O112" s="237"/>
      <c r="P112" s="237"/>
      <c r="Q112" s="237"/>
      <c r="R112" s="237"/>
      <c r="S112" s="237"/>
      <c r="T112" s="238"/>
      <c r="U112" s="13"/>
      <c r="V112" s="13"/>
      <c r="W112" s="13"/>
      <c r="X112" s="13"/>
      <c r="Y112" s="13"/>
      <c r="Z112" s="13"/>
      <c r="AA112" s="13"/>
      <c r="AB112" s="13"/>
      <c r="AC112" s="13"/>
      <c r="AD112" s="13"/>
      <c r="AE112" s="13"/>
      <c r="AT112" s="239" t="s">
        <v>184</v>
      </c>
      <c r="AU112" s="239" t="s">
        <v>83</v>
      </c>
      <c r="AV112" s="13" t="s">
        <v>83</v>
      </c>
      <c r="AW112" s="13" t="s">
        <v>35</v>
      </c>
      <c r="AX112" s="13" t="s">
        <v>81</v>
      </c>
      <c r="AY112" s="239" t="s">
        <v>146</v>
      </c>
    </row>
    <row r="113" s="2" customFormat="1" ht="24.15" customHeight="1">
      <c r="A113" s="41"/>
      <c r="B113" s="42"/>
      <c r="C113" s="208" t="s">
        <v>203</v>
      </c>
      <c r="D113" s="208" t="s">
        <v>148</v>
      </c>
      <c r="E113" s="209" t="s">
        <v>1076</v>
      </c>
      <c r="F113" s="210" t="s">
        <v>1077</v>
      </c>
      <c r="G113" s="211" t="s">
        <v>181</v>
      </c>
      <c r="H113" s="212">
        <v>156.625</v>
      </c>
      <c r="I113" s="213"/>
      <c r="J113" s="214">
        <f>ROUND(I113*H113,2)</f>
        <v>0</v>
      </c>
      <c r="K113" s="215"/>
      <c r="L113" s="47"/>
      <c r="M113" s="216" t="s">
        <v>19</v>
      </c>
      <c r="N113" s="217" t="s">
        <v>44</v>
      </c>
      <c r="O113" s="87"/>
      <c r="P113" s="218">
        <f>O113*H113</f>
        <v>0</v>
      </c>
      <c r="Q113" s="218">
        <v>0</v>
      </c>
      <c r="R113" s="218">
        <f>Q113*H113</f>
        <v>0</v>
      </c>
      <c r="S113" s="218">
        <v>0</v>
      </c>
      <c r="T113" s="219">
        <f>S113*H113</f>
        <v>0</v>
      </c>
      <c r="U113" s="41"/>
      <c r="V113" s="41"/>
      <c r="W113" s="41"/>
      <c r="X113" s="41"/>
      <c r="Y113" s="41"/>
      <c r="Z113" s="41"/>
      <c r="AA113" s="41"/>
      <c r="AB113" s="41"/>
      <c r="AC113" s="41"/>
      <c r="AD113" s="41"/>
      <c r="AE113" s="41"/>
      <c r="AR113" s="220" t="s">
        <v>152</v>
      </c>
      <c r="AT113" s="220" t="s">
        <v>148</v>
      </c>
      <c r="AU113" s="220" t="s">
        <v>83</v>
      </c>
      <c r="AY113" s="20" t="s">
        <v>146</v>
      </c>
      <c r="BE113" s="221">
        <f>IF(N113="základní",J113,0)</f>
        <v>0</v>
      </c>
      <c r="BF113" s="221">
        <f>IF(N113="snížená",J113,0)</f>
        <v>0</v>
      </c>
      <c r="BG113" s="221">
        <f>IF(N113="zákl. přenesená",J113,0)</f>
        <v>0</v>
      </c>
      <c r="BH113" s="221">
        <f>IF(N113="sníž. přenesená",J113,0)</f>
        <v>0</v>
      </c>
      <c r="BI113" s="221">
        <f>IF(N113="nulová",J113,0)</f>
        <v>0</v>
      </c>
      <c r="BJ113" s="20" t="s">
        <v>81</v>
      </c>
      <c r="BK113" s="221">
        <f>ROUND(I113*H113,2)</f>
        <v>0</v>
      </c>
      <c r="BL113" s="20" t="s">
        <v>152</v>
      </c>
      <c r="BM113" s="220" t="s">
        <v>1748</v>
      </c>
    </row>
    <row r="114" s="2" customFormat="1">
      <c r="A114" s="41"/>
      <c r="B114" s="42"/>
      <c r="C114" s="43"/>
      <c r="D114" s="222" t="s">
        <v>154</v>
      </c>
      <c r="E114" s="43"/>
      <c r="F114" s="223" t="s">
        <v>1079</v>
      </c>
      <c r="G114" s="43"/>
      <c r="H114" s="43"/>
      <c r="I114" s="224"/>
      <c r="J114" s="43"/>
      <c r="K114" s="43"/>
      <c r="L114" s="47"/>
      <c r="M114" s="225"/>
      <c r="N114" s="226"/>
      <c r="O114" s="87"/>
      <c r="P114" s="87"/>
      <c r="Q114" s="87"/>
      <c r="R114" s="87"/>
      <c r="S114" s="87"/>
      <c r="T114" s="88"/>
      <c r="U114" s="41"/>
      <c r="V114" s="41"/>
      <c r="W114" s="41"/>
      <c r="X114" s="41"/>
      <c r="Y114" s="41"/>
      <c r="Z114" s="41"/>
      <c r="AA114" s="41"/>
      <c r="AB114" s="41"/>
      <c r="AC114" s="41"/>
      <c r="AD114" s="41"/>
      <c r="AE114" s="41"/>
      <c r="AT114" s="20" t="s">
        <v>154</v>
      </c>
      <c r="AU114" s="20" t="s">
        <v>83</v>
      </c>
    </row>
    <row r="115" s="13" customFormat="1">
      <c r="A115" s="13"/>
      <c r="B115" s="229"/>
      <c r="C115" s="230"/>
      <c r="D115" s="227" t="s">
        <v>184</v>
      </c>
      <c r="E115" s="231" t="s">
        <v>19</v>
      </c>
      <c r="F115" s="232" t="s">
        <v>1749</v>
      </c>
      <c r="G115" s="230"/>
      <c r="H115" s="233">
        <v>2.6160000000000001</v>
      </c>
      <c r="I115" s="234"/>
      <c r="J115" s="230"/>
      <c r="K115" s="230"/>
      <c r="L115" s="235"/>
      <c r="M115" s="236"/>
      <c r="N115" s="237"/>
      <c r="O115" s="237"/>
      <c r="P115" s="237"/>
      <c r="Q115" s="237"/>
      <c r="R115" s="237"/>
      <c r="S115" s="237"/>
      <c r="T115" s="238"/>
      <c r="U115" s="13"/>
      <c r="V115" s="13"/>
      <c r="W115" s="13"/>
      <c r="X115" s="13"/>
      <c r="Y115" s="13"/>
      <c r="Z115" s="13"/>
      <c r="AA115" s="13"/>
      <c r="AB115" s="13"/>
      <c r="AC115" s="13"/>
      <c r="AD115" s="13"/>
      <c r="AE115" s="13"/>
      <c r="AT115" s="239" t="s">
        <v>184</v>
      </c>
      <c r="AU115" s="239" t="s">
        <v>83</v>
      </c>
      <c r="AV115" s="13" t="s">
        <v>83</v>
      </c>
      <c r="AW115" s="13" t="s">
        <v>35</v>
      </c>
      <c r="AX115" s="13" t="s">
        <v>73</v>
      </c>
      <c r="AY115" s="239" t="s">
        <v>146</v>
      </c>
    </row>
    <row r="116" s="13" customFormat="1">
      <c r="A116" s="13"/>
      <c r="B116" s="229"/>
      <c r="C116" s="230"/>
      <c r="D116" s="227" t="s">
        <v>184</v>
      </c>
      <c r="E116" s="231" t="s">
        <v>19</v>
      </c>
      <c r="F116" s="232" t="s">
        <v>1750</v>
      </c>
      <c r="G116" s="230"/>
      <c r="H116" s="233">
        <v>86.239999999999995</v>
      </c>
      <c r="I116" s="234"/>
      <c r="J116" s="230"/>
      <c r="K116" s="230"/>
      <c r="L116" s="235"/>
      <c r="M116" s="236"/>
      <c r="N116" s="237"/>
      <c r="O116" s="237"/>
      <c r="P116" s="237"/>
      <c r="Q116" s="237"/>
      <c r="R116" s="237"/>
      <c r="S116" s="237"/>
      <c r="T116" s="238"/>
      <c r="U116" s="13"/>
      <c r="V116" s="13"/>
      <c r="W116" s="13"/>
      <c r="X116" s="13"/>
      <c r="Y116" s="13"/>
      <c r="Z116" s="13"/>
      <c r="AA116" s="13"/>
      <c r="AB116" s="13"/>
      <c r="AC116" s="13"/>
      <c r="AD116" s="13"/>
      <c r="AE116" s="13"/>
      <c r="AT116" s="239" t="s">
        <v>184</v>
      </c>
      <c r="AU116" s="239" t="s">
        <v>83</v>
      </c>
      <c r="AV116" s="13" t="s">
        <v>83</v>
      </c>
      <c r="AW116" s="13" t="s">
        <v>35</v>
      </c>
      <c r="AX116" s="13" t="s">
        <v>73</v>
      </c>
      <c r="AY116" s="239" t="s">
        <v>146</v>
      </c>
    </row>
    <row r="117" s="13" customFormat="1">
      <c r="A117" s="13"/>
      <c r="B117" s="229"/>
      <c r="C117" s="230"/>
      <c r="D117" s="227" t="s">
        <v>184</v>
      </c>
      <c r="E117" s="231" t="s">
        <v>19</v>
      </c>
      <c r="F117" s="232" t="s">
        <v>1751</v>
      </c>
      <c r="G117" s="230"/>
      <c r="H117" s="233">
        <v>65.929000000000002</v>
      </c>
      <c r="I117" s="234"/>
      <c r="J117" s="230"/>
      <c r="K117" s="230"/>
      <c r="L117" s="235"/>
      <c r="M117" s="236"/>
      <c r="N117" s="237"/>
      <c r="O117" s="237"/>
      <c r="P117" s="237"/>
      <c r="Q117" s="237"/>
      <c r="R117" s="237"/>
      <c r="S117" s="237"/>
      <c r="T117" s="238"/>
      <c r="U117" s="13"/>
      <c r="V117" s="13"/>
      <c r="W117" s="13"/>
      <c r="X117" s="13"/>
      <c r="Y117" s="13"/>
      <c r="Z117" s="13"/>
      <c r="AA117" s="13"/>
      <c r="AB117" s="13"/>
      <c r="AC117" s="13"/>
      <c r="AD117" s="13"/>
      <c r="AE117" s="13"/>
      <c r="AT117" s="239" t="s">
        <v>184</v>
      </c>
      <c r="AU117" s="239" t="s">
        <v>83</v>
      </c>
      <c r="AV117" s="13" t="s">
        <v>83</v>
      </c>
      <c r="AW117" s="13" t="s">
        <v>35</v>
      </c>
      <c r="AX117" s="13" t="s">
        <v>73</v>
      </c>
      <c r="AY117" s="239" t="s">
        <v>146</v>
      </c>
    </row>
    <row r="118" s="13" customFormat="1">
      <c r="A118" s="13"/>
      <c r="B118" s="229"/>
      <c r="C118" s="230"/>
      <c r="D118" s="227" t="s">
        <v>184</v>
      </c>
      <c r="E118" s="231" t="s">
        <v>19</v>
      </c>
      <c r="F118" s="232" t="s">
        <v>1752</v>
      </c>
      <c r="G118" s="230"/>
      <c r="H118" s="233">
        <v>53.215000000000003</v>
      </c>
      <c r="I118" s="234"/>
      <c r="J118" s="230"/>
      <c r="K118" s="230"/>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83</v>
      </c>
      <c r="AV118" s="13" t="s">
        <v>83</v>
      </c>
      <c r="AW118" s="13" t="s">
        <v>35</v>
      </c>
      <c r="AX118" s="13" t="s">
        <v>73</v>
      </c>
      <c r="AY118" s="239" t="s">
        <v>146</v>
      </c>
    </row>
    <row r="119" s="13" customFormat="1">
      <c r="A119" s="13"/>
      <c r="B119" s="229"/>
      <c r="C119" s="230"/>
      <c r="D119" s="227" t="s">
        <v>184</v>
      </c>
      <c r="E119" s="231" t="s">
        <v>19</v>
      </c>
      <c r="F119" s="232" t="s">
        <v>1753</v>
      </c>
      <c r="G119" s="230"/>
      <c r="H119" s="233">
        <v>42.981999999999999</v>
      </c>
      <c r="I119" s="234"/>
      <c r="J119" s="230"/>
      <c r="K119" s="230"/>
      <c r="L119" s="235"/>
      <c r="M119" s="236"/>
      <c r="N119" s="237"/>
      <c r="O119" s="237"/>
      <c r="P119" s="237"/>
      <c r="Q119" s="237"/>
      <c r="R119" s="237"/>
      <c r="S119" s="237"/>
      <c r="T119" s="238"/>
      <c r="U119" s="13"/>
      <c r="V119" s="13"/>
      <c r="W119" s="13"/>
      <c r="X119" s="13"/>
      <c r="Y119" s="13"/>
      <c r="Z119" s="13"/>
      <c r="AA119" s="13"/>
      <c r="AB119" s="13"/>
      <c r="AC119" s="13"/>
      <c r="AD119" s="13"/>
      <c r="AE119" s="13"/>
      <c r="AT119" s="239" t="s">
        <v>184</v>
      </c>
      <c r="AU119" s="239" t="s">
        <v>83</v>
      </c>
      <c r="AV119" s="13" t="s">
        <v>83</v>
      </c>
      <c r="AW119" s="13" t="s">
        <v>35</v>
      </c>
      <c r="AX119" s="13" t="s">
        <v>73</v>
      </c>
      <c r="AY119" s="239" t="s">
        <v>146</v>
      </c>
    </row>
    <row r="120" s="13" customFormat="1">
      <c r="A120" s="13"/>
      <c r="B120" s="229"/>
      <c r="C120" s="230"/>
      <c r="D120" s="227" t="s">
        <v>184</v>
      </c>
      <c r="E120" s="231" t="s">
        <v>19</v>
      </c>
      <c r="F120" s="232" t="s">
        <v>1754</v>
      </c>
      <c r="G120" s="230"/>
      <c r="H120" s="233">
        <v>12.667</v>
      </c>
      <c r="I120" s="234"/>
      <c r="J120" s="230"/>
      <c r="K120" s="230"/>
      <c r="L120" s="235"/>
      <c r="M120" s="236"/>
      <c r="N120" s="237"/>
      <c r="O120" s="237"/>
      <c r="P120" s="237"/>
      <c r="Q120" s="237"/>
      <c r="R120" s="237"/>
      <c r="S120" s="237"/>
      <c r="T120" s="238"/>
      <c r="U120" s="13"/>
      <c r="V120" s="13"/>
      <c r="W120" s="13"/>
      <c r="X120" s="13"/>
      <c r="Y120" s="13"/>
      <c r="Z120" s="13"/>
      <c r="AA120" s="13"/>
      <c r="AB120" s="13"/>
      <c r="AC120" s="13"/>
      <c r="AD120" s="13"/>
      <c r="AE120" s="13"/>
      <c r="AT120" s="239" t="s">
        <v>184</v>
      </c>
      <c r="AU120" s="239" t="s">
        <v>83</v>
      </c>
      <c r="AV120" s="13" t="s">
        <v>83</v>
      </c>
      <c r="AW120" s="13" t="s">
        <v>35</v>
      </c>
      <c r="AX120" s="13" t="s">
        <v>73</v>
      </c>
      <c r="AY120" s="239" t="s">
        <v>146</v>
      </c>
    </row>
    <row r="121" s="13" customFormat="1">
      <c r="A121" s="13"/>
      <c r="B121" s="229"/>
      <c r="C121" s="230"/>
      <c r="D121" s="227" t="s">
        <v>184</v>
      </c>
      <c r="E121" s="231" t="s">
        <v>19</v>
      </c>
      <c r="F121" s="232" t="s">
        <v>1755</v>
      </c>
      <c r="G121" s="230"/>
      <c r="H121" s="233">
        <v>14.279999999999999</v>
      </c>
      <c r="I121" s="234"/>
      <c r="J121" s="230"/>
      <c r="K121" s="230"/>
      <c r="L121" s="235"/>
      <c r="M121" s="236"/>
      <c r="N121" s="237"/>
      <c r="O121" s="237"/>
      <c r="P121" s="237"/>
      <c r="Q121" s="237"/>
      <c r="R121" s="237"/>
      <c r="S121" s="237"/>
      <c r="T121" s="238"/>
      <c r="U121" s="13"/>
      <c r="V121" s="13"/>
      <c r="W121" s="13"/>
      <c r="X121" s="13"/>
      <c r="Y121" s="13"/>
      <c r="Z121" s="13"/>
      <c r="AA121" s="13"/>
      <c r="AB121" s="13"/>
      <c r="AC121" s="13"/>
      <c r="AD121" s="13"/>
      <c r="AE121" s="13"/>
      <c r="AT121" s="239" t="s">
        <v>184</v>
      </c>
      <c r="AU121" s="239" t="s">
        <v>83</v>
      </c>
      <c r="AV121" s="13" t="s">
        <v>83</v>
      </c>
      <c r="AW121" s="13" t="s">
        <v>35</v>
      </c>
      <c r="AX121" s="13" t="s">
        <v>73</v>
      </c>
      <c r="AY121" s="239" t="s">
        <v>146</v>
      </c>
    </row>
    <row r="122" s="13" customFormat="1">
      <c r="A122" s="13"/>
      <c r="B122" s="229"/>
      <c r="C122" s="230"/>
      <c r="D122" s="227" t="s">
        <v>184</v>
      </c>
      <c r="E122" s="231" t="s">
        <v>19</v>
      </c>
      <c r="F122" s="232" t="s">
        <v>1756</v>
      </c>
      <c r="G122" s="230"/>
      <c r="H122" s="233">
        <v>5.8499999999999996</v>
      </c>
      <c r="I122" s="234"/>
      <c r="J122" s="230"/>
      <c r="K122" s="230"/>
      <c r="L122" s="235"/>
      <c r="M122" s="236"/>
      <c r="N122" s="237"/>
      <c r="O122" s="237"/>
      <c r="P122" s="237"/>
      <c r="Q122" s="237"/>
      <c r="R122" s="237"/>
      <c r="S122" s="237"/>
      <c r="T122" s="238"/>
      <c r="U122" s="13"/>
      <c r="V122" s="13"/>
      <c r="W122" s="13"/>
      <c r="X122" s="13"/>
      <c r="Y122" s="13"/>
      <c r="Z122" s="13"/>
      <c r="AA122" s="13"/>
      <c r="AB122" s="13"/>
      <c r="AC122" s="13"/>
      <c r="AD122" s="13"/>
      <c r="AE122" s="13"/>
      <c r="AT122" s="239" t="s">
        <v>184</v>
      </c>
      <c r="AU122" s="239" t="s">
        <v>83</v>
      </c>
      <c r="AV122" s="13" t="s">
        <v>83</v>
      </c>
      <c r="AW122" s="13" t="s">
        <v>35</v>
      </c>
      <c r="AX122" s="13" t="s">
        <v>73</v>
      </c>
      <c r="AY122" s="239" t="s">
        <v>146</v>
      </c>
    </row>
    <row r="123" s="13" customFormat="1">
      <c r="A123" s="13"/>
      <c r="B123" s="229"/>
      <c r="C123" s="230"/>
      <c r="D123" s="227" t="s">
        <v>184</v>
      </c>
      <c r="E123" s="231" t="s">
        <v>19</v>
      </c>
      <c r="F123" s="232" t="s">
        <v>1757</v>
      </c>
      <c r="G123" s="230"/>
      <c r="H123" s="233">
        <v>29.472000000000001</v>
      </c>
      <c r="I123" s="234"/>
      <c r="J123" s="230"/>
      <c r="K123" s="230"/>
      <c r="L123" s="235"/>
      <c r="M123" s="236"/>
      <c r="N123" s="237"/>
      <c r="O123" s="237"/>
      <c r="P123" s="237"/>
      <c r="Q123" s="237"/>
      <c r="R123" s="237"/>
      <c r="S123" s="237"/>
      <c r="T123" s="238"/>
      <c r="U123" s="13"/>
      <c r="V123" s="13"/>
      <c r="W123" s="13"/>
      <c r="X123" s="13"/>
      <c r="Y123" s="13"/>
      <c r="Z123" s="13"/>
      <c r="AA123" s="13"/>
      <c r="AB123" s="13"/>
      <c r="AC123" s="13"/>
      <c r="AD123" s="13"/>
      <c r="AE123" s="13"/>
      <c r="AT123" s="239" t="s">
        <v>184</v>
      </c>
      <c r="AU123" s="239" t="s">
        <v>83</v>
      </c>
      <c r="AV123" s="13" t="s">
        <v>83</v>
      </c>
      <c r="AW123" s="13" t="s">
        <v>35</v>
      </c>
      <c r="AX123" s="13" t="s">
        <v>73</v>
      </c>
      <c r="AY123" s="239" t="s">
        <v>146</v>
      </c>
    </row>
    <row r="124" s="16" customFormat="1">
      <c r="A124" s="16"/>
      <c r="B124" s="276"/>
      <c r="C124" s="277"/>
      <c r="D124" s="227" t="s">
        <v>184</v>
      </c>
      <c r="E124" s="278" t="s">
        <v>19</v>
      </c>
      <c r="F124" s="279" t="s">
        <v>654</v>
      </c>
      <c r="G124" s="277"/>
      <c r="H124" s="280">
        <v>313.25099999999998</v>
      </c>
      <c r="I124" s="281"/>
      <c r="J124" s="277"/>
      <c r="K124" s="277"/>
      <c r="L124" s="282"/>
      <c r="M124" s="283"/>
      <c r="N124" s="284"/>
      <c r="O124" s="284"/>
      <c r="P124" s="284"/>
      <c r="Q124" s="284"/>
      <c r="R124" s="284"/>
      <c r="S124" s="284"/>
      <c r="T124" s="285"/>
      <c r="U124" s="16"/>
      <c r="V124" s="16"/>
      <c r="W124" s="16"/>
      <c r="X124" s="16"/>
      <c r="Y124" s="16"/>
      <c r="Z124" s="16"/>
      <c r="AA124" s="16"/>
      <c r="AB124" s="16"/>
      <c r="AC124" s="16"/>
      <c r="AD124" s="16"/>
      <c r="AE124" s="16"/>
      <c r="AT124" s="286" t="s">
        <v>184</v>
      </c>
      <c r="AU124" s="286" t="s">
        <v>83</v>
      </c>
      <c r="AV124" s="16" t="s">
        <v>163</v>
      </c>
      <c r="AW124" s="16" t="s">
        <v>35</v>
      </c>
      <c r="AX124" s="16" t="s">
        <v>73</v>
      </c>
      <c r="AY124" s="286" t="s">
        <v>146</v>
      </c>
    </row>
    <row r="125" s="13" customFormat="1">
      <c r="A125" s="13"/>
      <c r="B125" s="229"/>
      <c r="C125" s="230"/>
      <c r="D125" s="227" t="s">
        <v>184</v>
      </c>
      <c r="E125" s="231" t="s">
        <v>19</v>
      </c>
      <c r="F125" s="232" t="s">
        <v>1758</v>
      </c>
      <c r="G125" s="230"/>
      <c r="H125" s="233">
        <v>156.625</v>
      </c>
      <c r="I125" s="234"/>
      <c r="J125" s="230"/>
      <c r="K125" s="230"/>
      <c r="L125" s="235"/>
      <c r="M125" s="236"/>
      <c r="N125" s="237"/>
      <c r="O125" s="237"/>
      <c r="P125" s="237"/>
      <c r="Q125" s="237"/>
      <c r="R125" s="237"/>
      <c r="S125" s="237"/>
      <c r="T125" s="238"/>
      <c r="U125" s="13"/>
      <c r="V125" s="13"/>
      <c r="W125" s="13"/>
      <c r="X125" s="13"/>
      <c r="Y125" s="13"/>
      <c r="Z125" s="13"/>
      <c r="AA125" s="13"/>
      <c r="AB125" s="13"/>
      <c r="AC125" s="13"/>
      <c r="AD125" s="13"/>
      <c r="AE125" s="13"/>
      <c r="AT125" s="239" t="s">
        <v>184</v>
      </c>
      <c r="AU125" s="239" t="s">
        <v>83</v>
      </c>
      <c r="AV125" s="13" t="s">
        <v>83</v>
      </c>
      <c r="AW125" s="13" t="s">
        <v>35</v>
      </c>
      <c r="AX125" s="13" t="s">
        <v>81</v>
      </c>
      <c r="AY125" s="239" t="s">
        <v>146</v>
      </c>
    </row>
    <row r="126" s="2" customFormat="1" ht="24.15" customHeight="1">
      <c r="A126" s="41"/>
      <c r="B126" s="42"/>
      <c r="C126" s="208" t="s">
        <v>209</v>
      </c>
      <c r="D126" s="208" t="s">
        <v>148</v>
      </c>
      <c r="E126" s="209" t="s">
        <v>1082</v>
      </c>
      <c r="F126" s="210" t="s">
        <v>1083</v>
      </c>
      <c r="G126" s="211" t="s">
        <v>181</v>
      </c>
      <c r="H126" s="212">
        <v>156.625</v>
      </c>
      <c r="I126" s="213"/>
      <c r="J126" s="214">
        <f>ROUND(I126*H126,2)</f>
        <v>0</v>
      </c>
      <c r="K126" s="215"/>
      <c r="L126" s="47"/>
      <c r="M126" s="216" t="s">
        <v>19</v>
      </c>
      <c r="N126" s="217" t="s">
        <v>44</v>
      </c>
      <c r="O126" s="87"/>
      <c r="P126" s="218">
        <f>O126*H126</f>
        <v>0</v>
      </c>
      <c r="Q126" s="218">
        <v>0</v>
      </c>
      <c r="R126" s="218">
        <f>Q126*H126</f>
        <v>0</v>
      </c>
      <c r="S126" s="218">
        <v>0</v>
      </c>
      <c r="T126" s="219">
        <f>S126*H126</f>
        <v>0</v>
      </c>
      <c r="U126" s="41"/>
      <c r="V126" s="41"/>
      <c r="W126" s="41"/>
      <c r="X126" s="41"/>
      <c r="Y126" s="41"/>
      <c r="Z126" s="41"/>
      <c r="AA126" s="41"/>
      <c r="AB126" s="41"/>
      <c r="AC126" s="41"/>
      <c r="AD126" s="41"/>
      <c r="AE126" s="41"/>
      <c r="AR126" s="220" t="s">
        <v>152</v>
      </c>
      <c r="AT126" s="220" t="s">
        <v>148</v>
      </c>
      <c r="AU126" s="220" t="s">
        <v>83</v>
      </c>
      <c r="AY126" s="20" t="s">
        <v>146</v>
      </c>
      <c r="BE126" s="221">
        <f>IF(N126="základní",J126,0)</f>
        <v>0</v>
      </c>
      <c r="BF126" s="221">
        <f>IF(N126="snížená",J126,0)</f>
        <v>0</v>
      </c>
      <c r="BG126" s="221">
        <f>IF(N126="zákl. přenesená",J126,0)</f>
        <v>0</v>
      </c>
      <c r="BH126" s="221">
        <f>IF(N126="sníž. přenesená",J126,0)</f>
        <v>0</v>
      </c>
      <c r="BI126" s="221">
        <f>IF(N126="nulová",J126,0)</f>
        <v>0</v>
      </c>
      <c r="BJ126" s="20" t="s">
        <v>81</v>
      </c>
      <c r="BK126" s="221">
        <f>ROUND(I126*H126,2)</f>
        <v>0</v>
      </c>
      <c r="BL126" s="20" t="s">
        <v>152</v>
      </c>
      <c r="BM126" s="220" t="s">
        <v>1759</v>
      </c>
    </row>
    <row r="127" s="2" customFormat="1">
      <c r="A127" s="41"/>
      <c r="B127" s="42"/>
      <c r="C127" s="43"/>
      <c r="D127" s="222" t="s">
        <v>154</v>
      </c>
      <c r="E127" s="43"/>
      <c r="F127" s="223" t="s">
        <v>1085</v>
      </c>
      <c r="G127" s="43"/>
      <c r="H127" s="43"/>
      <c r="I127" s="224"/>
      <c r="J127" s="43"/>
      <c r="K127" s="43"/>
      <c r="L127" s="47"/>
      <c r="M127" s="225"/>
      <c r="N127" s="226"/>
      <c r="O127" s="87"/>
      <c r="P127" s="87"/>
      <c r="Q127" s="87"/>
      <c r="R127" s="87"/>
      <c r="S127" s="87"/>
      <c r="T127" s="88"/>
      <c r="U127" s="41"/>
      <c r="V127" s="41"/>
      <c r="W127" s="41"/>
      <c r="X127" s="41"/>
      <c r="Y127" s="41"/>
      <c r="Z127" s="41"/>
      <c r="AA127" s="41"/>
      <c r="AB127" s="41"/>
      <c r="AC127" s="41"/>
      <c r="AD127" s="41"/>
      <c r="AE127" s="41"/>
      <c r="AT127" s="20" t="s">
        <v>154</v>
      </c>
      <c r="AU127" s="20" t="s">
        <v>83</v>
      </c>
    </row>
    <row r="128" s="13" customFormat="1">
      <c r="A128" s="13"/>
      <c r="B128" s="229"/>
      <c r="C128" s="230"/>
      <c r="D128" s="227" t="s">
        <v>184</v>
      </c>
      <c r="E128" s="231" t="s">
        <v>19</v>
      </c>
      <c r="F128" s="232" t="s">
        <v>1758</v>
      </c>
      <c r="G128" s="230"/>
      <c r="H128" s="233">
        <v>156.625</v>
      </c>
      <c r="I128" s="234"/>
      <c r="J128" s="230"/>
      <c r="K128" s="230"/>
      <c r="L128" s="235"/>
      <c r="M128" s="236"/>
      <c r="N128" s="237"/>
      <c r="O128" s="237"/>
      <c r="P128" s="237"/>
      <c r="Q128" s="237"/>
      <c r="R128" s="237"/>
      <c r="S128" s="237"/>
      <c r="T128" s="238"/>
      <c r="U128" s="13"/>
      <c r="V128" s="13"/>
      <c r="W128" s="13"/>
      <c r="X128" s="13"/>
      <c r="Y128" s="13"/>
      <c r="Z128" s="13"/>
      <c r="AA128" s="13"/>
      <c r="AB128" s="13"/>
      <c r="AC128" s="13"/>
      <c r="AD128" s="13"/>
      <c r="AE128" s="13"/>
      <c r="AT128" s="239" t="s">
        <v>184</v>
      </c>
      <c r="AU128" s="239" t="s">
        <v>83</v>
      </c>
      <c r="AV128" s="13" t="s">
        <v>83</v>
      </c>
      <c r="AW128" s="13" t="s">
        <v>35</v>
      </c>
      <c r="AX128" s="13" t="s">
        <v>81</v>
      </c>
      <c r="AY128" s="239" t="s">
        <v>146</v>
      </c>
    </row>
    <row r="129" s="2" customFormat="1" ht="24.15" customHeight="1">
      <c r="A129" s="41"/>
      <c r="B129" s="42"/>
      <c r="C129" s="208" t="s">
        <v>215</v>
      </c>
      <c r="D129" s="208" t="s">
        <v>148</v>
      </c>
      <c r="E129" s="209" t="s">
        <v>719</v>
      </c>
      <c r="F129" s="210" t="s">
        <v>720</v>
      </c>
      <c r="G129" s="211" t="s">
        <v>181</v>
      </c>
      <c r="H129" s="212">
        <v>47.840000000000003</v>
      </c>
      <c r="I129" s="213"/>
      <c r="J129" s="214">
        <f>ROUND(I129*H129,2)</f>
        <v>0</v>
      </c>
      <c r="K129" s="215"/>
      <c r="L129" s="47"/>
      <c r="M129" s="216" t="s">
        <v>19</v>
      </c>
      <c r="N129" s="217" t="s">
        <v>44</v>
      </c>
      <c r="O129" s="87"/>
      <c r="P129" s="218">
        <f>O129*H129</f>
        <v>0</v>
      </c>
      <c r="Q129" s="218">
        <v>0</v>
      </c>
      <c r="R129" s="218">
        <f>Q129*H129</f>
        <v>0</v>
      </c>
      <c r="S129" s="218">
        <v>0</v>
      </c>
      <c r="T129" s="219">
        <f>S129*H129</f>
        <v>0</v>
      </c>
      <c r="U129" s="41"/>
      <c r="V129" s="41"/>
      <c r="W129" s="41"/>
      <c r="X129" s="41"/>
      <c r="Y129" s="41"/>
      <c r="Z129" s="41"/>
      <c r="AA129" s="41"/>
      <c r="AB129" s="41"/>
      <c r="AC129" s="41"/>
      <c r="AD129" s="41"/>
      <c r="AE129" s="41"/>
      <c r="AR129" s="220" t="s">
        <v>152</v>
      </c>
      <c r="AT129" s="220" t="s">
        <v>148</v>
      </c>
      <c r="AU129" s="220" t="s">
        <v>83</v>
      </c>
      <c r="AY129" s="20" t="s">
        <v>146</v>
      </c>
      <c r="BE129" s="221">
        <f>IF(N129="základní",J129,0)</f>
        <v>0</v>
      </c>
      <c r="BF129" s="221">
        <f>IF(N129="snížená",J129,0)</f>
        <v>0</v>
      </c>
      <c r="BG129" s="221">
        <f>IF(N129="zákl. přenesená",J129,0)</f>
        <v>0</v>
      </c>
      <c r="BH129" s="221">
        <f>IF(N129="sníž. přenesená",J129,0)</f>
        <v>0</v>
      </c>
      <c r="BI129" s="221">
        <f>IF(N129="nulová",J129,0)</f>
        <v>0</v>
      </c>
      <c r="BJ129" s="20" t="s">
        <v>81</v>
      </c>
      <c r="BK129" s="221">
        <f>ROUND(I129*H129,2)</f>
        <v>0</v>
      </c>
      <c r="BL129" s="20" t="s">
        <v>152</v>
      </c>
      <c r="BM129" s="220" t="s">
        <v>1760</v>
      </c>
    </row>
    <row r="130" s="2" customFormat="1">
      <c r="A130" s="41"/>
      <c r="B130" s="42"/>
      <c r="C130" s="43"/>
      <c r="D130" s="222" t="s">
        <v>154</v>
      </c>
      <c r="E130" s="43"/>
      <c r="F130" s="223" t="s">
        <v>722</v>
      </c>
      <c r="G130" s="43"/>
      <c r="H130" s="43"/>
      <c r="I130" s="224"/>
      <c r="J130" s="43"/>
      <c r="K130" s="43"/>
      <c r="L130" s="47"/>
      <c r="M130" s="225"/>
      <c r="N130" s="226"/>
      <c r="O130" s="87"/>
      <c r="P130" s="87"/>
      <c r="Q130" s="87"/>
      <c r="R130" s="87"/>
      <c r="S130" s="87"/>
      <c r="T130" s="88"/>
      <c r="U130" s="41"/>
      <c r="V130" s="41"/>
      <c r="W130" s="41"/>
      <c r="X130" s="41"/>
      <c r="Y130" s="41"/>
      <c r="Z130" s="41"/>
      <c r="AA130" s="41"/>
      <c r="AB130" s="41"/>
      <c r="AC130" s="41"/>
      <c r="AD130" s="41"/>
      <c r="AE130" s="41"/>
      <c r="AT130" s="20" t="s">
        <v>154</v>
      </c>
      <c r="AU130" s="20" t="s">
        <v>83</v>
      </c>
    </row>
    <row r="131" s="13" customFormat="1">
      <c r="A131" s="13"/>
      <c r="B131" s="229"/>
      <c r="C131" s="230"/>
      <c r="D131" s="227" t="s">
        <v>184</v>
      </c>
      <c r="E131" s="231" t="s">
        <v>19</v>
      </c>
      <c r="F131" s="232" t="s">
        <v>1761</v>
      </c>
      <c r="G131" s="230"/>
      <c r="H131" s="233">
        <v>47.840000000000003</v>
      </c>
      <c r="I131" s="234"/>
      <c r="J131" s="230"/>
      <c r="K131" s="230"/>
      <c r="L131" s="235"/>
      <c r="M131" s="236"/>
      <c r="N131" s="237"/>
      <c r="O131" s="237"/>
      <c r="P131" s="237"/>
      <c r="Q131" s="237"/>
      <c r="R131" s="237"/>
      <c r="S131" s="237"/>
      <c r="T131" s="238"/>
      <c r="U131" s="13"/>
      <c r="V131" s="13"/>
      <c r="W131" s="13"/>
      <c r="X131" s="13"/>
      <c r="Y131" s="13"/>
      <c r="Z131" s="13"/>
      <c r="AA131" s="13"/>
      <c r="AB131" s="13"/>
      <c r="AC131" s="13"/>
      <c r="AD131" s="13"/>
      <c r="AE131" s="13"/>
      <c r="AT131" s="239" t="s">
        <v>184</v>
      </c>
      <c r="AU131" s="239" t="s">
        <v>83</v>
      </c>
      <c r="AV131" s="13" t="s">
        <v>83</v>
      </c>
      <c r="AW131" s="13" t="s">
        <v>35</v>
      </c>
      <c r="AX131" s="13" t="s">
        <v>81</v>
      </c>
      <c r="AY131" s="239" t="s">
        <v>146</v>
      </c>
    </row>
    <row r="132" s="2" customFormat="1" ht="37.8" customHeight="1">
      <c r="A132" s="41"/>
      <c r="B132" s="42"/>
      <c r="C132" s="208" t="s">
        <v>220</v>
      </c>
      <c r="D132" s="208" t="s">
        <v>148</v>
      </c>
      <c r="E132" s="209" t="s">
        <v>742</v>
      </c>
      <c r="F132" s="210" t="s">
        <v>743</v>
      </c>
      <c r="G132" s="211" t="s">
        <v>181</v>
      </c>
      <c r="H132" s="212">
        <v>144.66399999999999</v>
      </c>
      <c r="I132" s="213"/>
      <c r="J132" s="214">
        <f>ROUND(I132*H132,2)</f>
        <v>0</v>
      </c>
      <c r="K132" s="215"/>
      <c r="L132" s="47"/>
      <c r="M132" s="216" t="s">
        <v>19</v>
      </c>
      <c r="N132" s="217" t="s">
        <v>44</v>
      </c>
      <c r="O132" s="87"/>
      <c r="P132" s="218">
        <f>O132*H132</f>
        <v>0</v>
      </c>
      <c r="Q132" s="218">
        <v>0</v>
      </c>
      <c r="R132" s="218">
        <f>Q132*H132</f>
        <v>0</v>
      </c>
      <c r="S132" s="218">
        <v>0</v>
      </c>
      <c r="T132" s="219">
        <f>S132*H132</f>
        <v>0</v>
      </c>
      <c r="U132" s="41"/>
      <c r="V132" s="41"/>
      <c r="W132" s="41"/>
      <c r="X132" s="41"/>
      <c r="Y132" s="41"/>
      <c r="Z132" s="41"/>
      <c r="AA132" s="41"/>
      <c r="AB132" s="41"/>
      <c r="AC132" s="41"/>
      <c r="AD132" s="41"/>
      <c r="AE132" s="41"/>
      <c r="AR132" s="220" t="s">
        <v>152</v>
      </c>
      <c r="AT132" s="220" t="s">
        <v>148</v>
      </c>
      <c r="AU132" s="220" t="s">
        <v>83</v>
      </c>
      <c r="AY132" s="20" t="s">
        <v>146</v>
      </c>
      <c r="BE132" s="221">
        <f>IF(N132="základní",J132,0)</f>
        <v>0</v>
      </c>
      <c r="BF132" s="221">
        <f>IF(N132="snížená",J132,0)</f>
        <v>0</v>
      </c>
      <c r="BG132" s="221">
        <f>IF(N132="zákl. přenesená",J132,0)</f>
        <v>0</v>
      </c>
      <c r="BH132" s="221">
        <f>IF(N132="sníž. přenesená",J132,0)</f>
        <v>0</v>
      </c>
      <c r="BI132" s="221">
        <f>IF(N132="nulová",J132,0)</f>
        <v>0</v>
      </c>
      <c r="BJ132" s="20" t="s">
        <v>81</v>
      </c>
      <c r="BK132" s="221">
        <f>ROUND(I132*H132,2)</f>
        <v>0</v>
      </c>
      <c r="BL132" s="20" t="s">
        <v>152</v>
      </c>
      <c r="BM132" s="220" t="s">
        <v>1762</v>
      </c>
    </row>
    <row r="133" s="2" customFormat="1">
      <c r="A133" s="41"/>
      <c r="B133" s="42"/>
      <c r="C133" s="43"/>
      <c r="D133" s="222" t="s">
        <v>154</v>
      </c>
      <c r="E133" s="43"/>
      <c r="F133" s="223" t="s">
        <v>745</v>
      </c>
      <c r="G133" s="43"/>
      <c r="H133" s="43"/>
      <c r="I133" s="224"/>
      <c r="J133" s="43"/>
      <c r="K133" s="43"/>
      <c r="L133" s="47"/>
      <c r="M133" s="225"/>
      <c r="N133" s="226"/>
      <c r="O133" s="87"/>
      <c r="P133" s="87"/>
      <c r="Q133" s="87"/>
      <c r="R133" s="87"/>
      <c r="S133" s="87"/>
      <c r="T133" s="88"/>
      <c r="U133" s="41"/>
      <c r="V133" s="41"/>
      <c r="W133" s="41"/>
      <c r="X133" s="41"/>
      <c r="Y133" s="41"/>
      <c r="Z133" s="41"/>
      <c r="AA133" s="41"/>
      <c r="AB133" s="41"/>
      <c r="AC133" s="41"/>
      <c r="AD133" s="41"/>
      <c r="AE133" s="41"/>
      <c r="AT133" s="20" t="s">
        <v>154</v>
      </c>
      <c r="AU133" s="20" t="s">
        <v>83</v>
      </c>
    </row>
    <row r="134" s="13" customFormat="1">
      <c r="A134" s="13"/>
      <c r="B134" s="229"/>
      <c r="C134" s="230"/>
      <c r="D134" s="227" t="s">
        <v>184</v>
      </c>
      <c r="E134" s="231" t="s">
        <v>19</v>
      </c>
      <c r="F134" s="232" t="s">
        <v>1763</v>
      </c>
      <c r="G134" s="230"/>
      <c r="H134" s="233">
        <v>144.66399999999999</v>
      </c>
      <c r="I134" s="234"/>
      <c r="J134" s="230"/>
      <c r="K134" s="230"/>
      <c r="L134" s="235"/>
      <c r="M134" s="236"/>
      <c r="N134" s="237"/>
      <c r="O134" s="237"/>
      <c r="P134" s="237"/>
      <c r="Q134" s="237"/>
      <c r="R134" s="237"/>
      <c r="S134" s="237"/>
      <c r="T134" s="238"/>
      <c r="U134" s="13"/>
      <c r="V134" s="13"/>
      <c r="W134" s="13"/>
      <c r="X134" s="13"/>
      <c r="Y134" s="13"/>
      <c r="Z134" s="13"/>
      <c r="AA134" s="13"/>
      <c r="AB134" s="13"/>
      <c r="AC134" s="13"/>
      <c r="AD134" s="13"/>
      <c r="AE134" s="13"/>
      <c r="AT134" s="239" t="s">
        <v>184</v>
      </c>
      <c r="AU134" s="239" t="s">
        <v>83</v>
      </c>
      <c r="AV134" s="13" t="s">
        <v>83</v>
      </c>
      <c r="AW134" s="13" t="s">
        <v>35</v>
      </c>
      <c r="AX134" s="13" t="s">
        <v>81</v>
      </c>
      <c r="AY134" s="239" t="s">
        <v>146</v>
      </c>
    </row>
    <row r="135" s="2" customFormat="1" ht="37.8" customHeight="1">
      <c r="A135" s="41"/>
      <c r="B135" s="42"/>
      <c r="C135" s="208" t="s">
        <v>227</v>
      </c>
      <c r="D135" s="208" t="s">
        <v>148</v>
      </c>
      <c r="E135" s="209" t="s">
        <v>191</v>
      </c>
      <c r="F135" s="210" t="s">
        <v>192</v>
      </c>
      <c r="G135" s="211" t="s">
        <v>181</v>
      </c>
      <c r="H135" s="212">
        <v>162.43000000000001</v>
      </c>
      <c r="I135" s="213"/>
      <c r="J135" s="214">
        <f>ROUND(I135*H135,2)</f>
        <v>0</v>
      </c>
      <c r="K135" s="215"/>
      <c r="L135" s="47"/>
      <c r="M135" s="216" t="s">
        <v>19</v>
      </c>
      <c r="N135" s="217" t="s">
        <v>44</v>
      </c>
      <c r="O135" s="87"/>
      <c r="P135" s="218">
        <f>O135*H135</f>
        <v>0</v>
      </c>
      <c r="Q135" s="218">
        <v>0</v>
      </c>
      <c r="R135" s="218">
        <f>Q135*H135</f>
        <v>0</v>
      </c>
      <c r="S135" s="218">
        <v>0</v>
      </c>
      <c r="T135" s="219">
        <f>S135*H135</f>
        <v>0</v>
      </c>
      <c r="U135" s="41"/>
      <c r="V135" s="41"/>
      <c r="W135" s="41"/>
      <c r="X135" s="41"/>
      <c r="Y135" s="41"/>
      <c r="Z135" s="41"/>
      <c r="AA135" s="41"/>
      <c r="AB135" s="41"/>
      <c r="AC135" s="41"/>
      <c r="AD135" s="41"/>
      <c r="AE135" s="41"/>
      <c r="AR135" s="220" t="s">
        <v>152</v>
      </c>
      <c r="AT135" s="220" t="s">
        <v>148</v>
      </c>
      <c r="AU135" s="220" t="s">
        <v>83</v>
      </c>
      <c r="AY135" s="20" t="s">
        <v>146</v>
      </c>
      <c r="BE135" s="221">
        <f>IF(N135="základní",J135,0)</f>
        <v>0</v>
      </c>
      <c r="BF135" s="221">
        <f>IF(N135="snížená",J135,0)</f>
        <v>0</v>
      </c>
      <c r="BG135" s="221">
        <f>IF(N135="zákl. přenesená",J135,0)</f>
        <v>0</v>
      </c>
      <c r="BH135" s="221">
        <f>IF(N135="sníž. přenesená",J135,0)</f>
        <v>0</v>
      </c>
      <c r="BI135" s="221">
        <f>IF(N135="nulová",J135,0)</f>
        <v>0</v>
      </c>
      <c r="BJ135" s="20" t="s">
        <v>81</v>
      </c>
      <c r="BK135" s="221">
        <f>ROUND(I135*H135,2)</f>
        <v>0</v>
      </c>
      <c r="BL135" s="20" t="s">
        <v>152</v>
      </c>
      <c r="BM135" s="220" t="s">
        <v>1764</v>
      </c>
    </row>
    <row r="136" s="2" customFormat="1">
      <c r="A136" s="41"/>
      <c r="B136" s="42"/>
      <c r="C136" s="43"/>
      <c r="D136" s="222" t="s">
        <v>154</v>
      </c>
      <c r="E136" s="43"/>
      <c r="F136" s="223" t="s">
        <v>748</v>
      </c>
      <c r="G136" s="43"/>
      <c r="H136" s="43"/>
      <c r="I136" s="224"/>
      <c r="J136" s="43"/>
      <c r="K136" s="43"/>
      <c r="L136" s="47"/>
      <c r="M136" s="225"/>
      <c r="N136" s="226"/>
      <c r="O136" s="87"/>
      <c r="P136" s="87"/>
      <c r="Q136" s="87"/>
      <c r="R136" s="87"/>
      <c r="S136" s="87"/>
      <c r="T136" s="88"/>
      <c r="U136" s="41"/>
      <c r="V136" s="41"/>
      <c r="W136" s="41"/>
      <c r="X136" s="41"/>
      <c r="Y136" s="41"/>
      <c r="Z136" s="41"/>
      <c r="AA136" s="41"/>
      <c r="AB136" s="41"/>
      <c r="AC136" s="41"/>
      <c r="AD136" s="41"/>
      <c r="AE136" s="41"/>
      <c r="AT136" s="20" t="s">
        <v>154</v>
      </c>
      <c r="AU136" s="20" t="s">
        <v>83</v>
      </c>
    </row>
    <row r="137" s="13" customFormat="1">
      <c r="A137" s="13"/>
      <c r="B137" s="229"/>
      <c r="C137" s="230"/>
      <c r="D137" s="227" t="s">
        <v>184</v>
      </c>
      <c r="E137" s="231" t="s">
        <v>19</v>
      </c>
      <c r="F137" s="232" t="s">
        <v>1765</v>
      </c>
      <c r="G137" s="230"/>
      <c r="H137" s="233">
        <v>42.624000000000002</v>
      </c>
      <c r="I137" s="234"/>
      <c r="J137" s="230"/>
      <c r="K137" s="230"/>
      <c r="L137" s="235"/>
      <c r="M137" s="236"/>
      <c r="N137" s="237"/>
      <c r="O137" s="237"/>
      <c r="P137" s="237"/>
      <c r="Q137" s="237"/>
      <c r="R137" s="237"/>
      <c r="S137" s="237"/>
      <c r="T137" s="238"/>
      <c r="U137" s="13"/>
      <c r="V137" s="13"/>
      <c r="W137" s="13"/>
      <c r="X137" s="13"/>
      <c r="Y137" s="13"/>
      <c r="Z137" s="13"/>
      <c r="AA137" s="13"/>
      <c r="AB137" s="13"/>
      <c r="AC137" s="13"/>
      <c r="AD137" s="13"/>
      <c r="AE137" s="13"/>
      <c r="AT137" s="239" t="s">
        <v>184</v>
      </c>
      <c r="AU137" s="239" t="s">
        <v>83</v>
      </c>
      <c r="AV137" s="13" t="s">
        <v>83</v>
      </c>
      <c r="AW137" s="13" t="s">
        <v>35</v>
      </c>
      <c r="AX137" s="13" t="s">
        <v>73</v>
      </c>
      <c r="AY137" s="239" t="s">
        <v>146</v>
      </c>
    </row>
    <row r="138" s="13" customFormat="1">
      <c r="A138" s="13"/>
      <c r="B138" s="229"/>
      <c r="C138" s="230"/>
      <c r="D138" s="227" t="s">
        <v>184</v>
      </c>
      <c r="E138" s="231" t="s">
        <v>19</v>
      </c>
      <c r="F138" s="232" t="s">
        <v>1766</v>
      </c>
      <c r="G138" s="230"/>
      <c r="H138" s="233">
        <v>0.45000000000000001</v>
      </c>
      <c r="I138" s="234"/>
      <c r="J138" s="230"/>
      <c r="K138" s="230"/>
      <c r="L138" s="235"/>
      <c r="M138" s="236"/>
      <c r="N138" s="237"/>
      <c r="O138" s="237"/>
      <c r="P138" s="237"/>
      <c r="Q138" s="237"/>
      <c r="R138" s="237"/>
      <c r="S138" s="237"/>
      <c r="T138" s="238"/>
      <c r="U138" s="13"/>
      <c r="V138" s="13"/>
      <c r="W138" s="13"/>
      <c r="X138" s="13"/>
      <c r="Y138" s="13"/>
      <c r="Z138" s="13"/>
      <c r="AA138" s="13"/>
      <c r="AB138" s="13"/>
      <c r="AC138" s="13"/>
      <c r="AD138" s="13"/>
      <c r="AE138" s="13"/>
      <c r="AT138" s="239" t="s">
        <v>184</v>
      </c>
      <c r="AU138" s="239" t="s">
        <v>83</v>
      </c>
      <c r="AV138" s="13" t="s">
        <v>83</v>
      </c>
      <c r="AW138" s="13" t="s">
        <v>35</v>
      </c>
      <c r="AX138" s="13" t="s">
        <v>73</v>
      </c>
      <c r="AY138" s="239" t="s">
        <v>146</v>
      </c>
    </row>
    <row r="139" s="16" customFormat="1">
      <c r="A139" s="16"/>
      <c r="B139" s="276"/>
      <c r="C139" s="277"/>
      <c r="D139" s="227" t="s">
        <v>184</v>
      </c>
      <c r="E139" s="278" t="s">
        <v>19</v>
      </c>
      <c r="F139" s="279" t="s">
        <v>654</v>
      </c>
      <c r="G139" s="277"/>
      <c r="H139" s="280">
        <v>43.073999999999998</v>
      </c>
      <c r="I139" s="281"/>
      <c r="J139" s="277"/>
      <c r="K139" s="277"/>
      <c r="L139" s="282"/>
      <c r="M139" s="283"/>
      <c r="N139" s="284"/>
      <c r="O139" s="284"/>
      <c r="P139" s="284"/>
      <c r="Q139" s="284"/>
      <c r="R139" s="284"/>
      <c r="S139" s="284"/>
      <c r="T139" s="285"/>
      <c r="U139" s="16"/>
      <c r="V139" s="16"/>
      <c r="W139" s="16"/>
      <c r="X139" s="16"/>
      <c r="Y139" s="16"/>
      <c r="Z139" s="16"/>
      <c r="AA139" s="16"/>
      <c r="AB139" s="16"/>
      <c r="AC139" s="16"/>
      <c r="AD139" s="16"/>
      <c r="AE139" s="16"/>
      <c r="AT139" s="286" t="s">
        <v>184</v>
      </c>
      <c r="AU139" s="286" t="s">
        <v>83</v>
      </c>
      <c r="AV139" s="16" t="s">
        <v>163</v>
      </c>
      <c r="AW139" s="16" t="s">
        <v>35</v>
      </c>
      <c r="AX139" s="16" t="s">
        <v>73</v>
      </c>
      <c r="AY139" s="286" t="s">
        <v>146</v>
      </c>
    </row>
    <row r="140" s="15" customFormat="1">
      <c r="A140" s="15"/>
      <c r="B140" s="251"/>
      <c r="C140" s="252"/>
      <c r="D140" s="227" t="s">
        <v>184</v>
      </c>
      <c r="E140" s="253" t="s">
        <v>19</v>
      </c>
      <c r="F140" s="254" t="s">
        <v>1767</v>
      </c>
      <c r="G140" s="252"/>
      <c r="H140" s="253" t="s">
        <v>19</v>
      </c>
      <c r="I140" s="255"/>
      <c r="J140" s="252"/>
      <c r="K140" s="252"/>
      <c r="L140" s="256"/>
      <c r="M140" s="257"/>
      <c r="N140" s="258"/>
      <c r="O140" s="258"/>
      <c r="P140" s="258"/>
      <c r="Q140" s="258"/>
      <c r="R140" s="258"/>
      <c r="S140" s="258"/>
      <c r="T140" s="259"/>
      <c r="U140" s="15"/>
      <c r="V140" s="15"/>
      <c r="W140" s="15"/>
      <c r="X140" s="15"/>
      <c r="Y140" s="15"/>
      <c r="Z140" s="15"/>
      <c r="AA140" s="15"/>
      <c r="AB140" s="15"/>
      <c r="AC140" s="15"/>
      <c r="AD140" s="15"/>
      <c r="AE140" s="15"/>
      <c r="AT140" s="260" t="s">
        <v>184</v>
      </c>
      <c r="AU140" s="260" t="s">
        <v>83</v>
      </c>
      <c r="AV140" s="15" t="s">
        <v>81</v>
      </c>
      <c r="AW140" s="15" t="s">
        <v>35</v>
      </c>
      <c r="AX140" s="15" t="s">
        <v>73</v>
      </c>
      <c r="AY140" s="260" t="s">
        <v>146</v>
      </c>
    </row>
    <row r="141" s="13" customFormat="1">
      <c r="A141" s="13"/>
      <c r="B141" s="229"/>
      <c r="C141" s="230"/>
      <c r="D141" s="227" t="s">
        <v>184</v>
      </c>
      <c r="E141" s="231" t="s">
        <v>19</v>
      </c>
      <c r="F141" s="232" t="s">
        <v>1768</v>
      </c>
      <c r="G141" s="230"/>
      <c r="H141" s="233">
        <v>84.123000000000005</v>
      </c>
      <c r="I141" s="234"/>
      <c r="J141" s="230"/>
      <c r="K141" s="230"/>
      <c r="L141" s="235"/>
      <c r="M141" s="236"/>
      <c r="N141" s="237"/>
      <c r="O141" s="237"/>
      <c r="P141" s="237"/>
      <c r="Q141" s="237"/>
      <c r="R141" s="237"/>
      <c r="S141" s="237"/>
      <c r="T141" s="238"/>
      <c r="U141" s="13"/>
      <c r="V141" s="13"/>
      <c r="W141" s="13"/>
      <c r="X141" s="13"/>
      <c r="Y141" s="13"/>
      <c r="Z141" s="13"/>
      <c r="AA141" s="13"/>
      <c r="AB141" s="13"/>
      <c r="AC141" s="13"/>
      <c r="AD141" s="13"/>
      <c r="AE141" s="13"/>
      <c r="AT141" s="239" t="s">
        <v>184</v>
      </c>
      <c r="AU141" s="239" t="s">
        <v>83</v>
      </c>
      <c r="AV141" s="13" t="s">
        <v>83</v>
      </c>
      <c r="AW141" s="13" t="s">
        <v>35</v>
      </c>
      <c r="AX141" s="13" t="s">
        <v>73</v>
      </c>
      <c r="AY141" s="239" t="s">
        <v>146</v>
      </c>
    </row>
    <row r="142" s="13" customFormat="1">
      <c r="A142" s="13"/>
      <c r="B142" s="229"/>
      <c r="C142" s="230"/>
      <c r="D142" s="227" t="s">
        <v>184</v>
      </c>
      <c r="E142" s="231" t="s">
        <v>19</v>
      </c>
      <c r="F142" s="232" t="s">
        <v>1769</v>
      </c>
      <c r="G142" s="230"/>
      <c r="H142" s="233">
        <v>22.629999999999999</v>
      </c>
      <c r="I142" s="234"/>
      <c r="J142" s="230"/>
      <c r="K142" s="230"/>
      <c r="L142" s="235"/>
      <c r="M142" s="236"/>
      <c r="N142" s="237"/>
      <c r="O142" s="237"/>
      <c r="P142" s="237"/>
      <c r="Q142" s="237"/>
      <c r="R142" s="237"/>
      <c r="S142" s="237"/>
      <c r="T142" s="238"/>
      <c r="U142" s="13"/>
      <c r="V142" s="13"/>
      <c r="W142" s="13"/>
      <c r="X142" s="13"/>
      <c r="Y142" s="13"/>
      <c r="Z142" s="13"/>
      <c r="AA142" s="13"/>
      <c r="AB142" s="13"/>
      <c r="AC142" s="13"/>
      <c r="AD142" s="13"/>
      <c r="AE142" s="13"/>
      <c r="AT142" s="239" t="s">
        <v>184</v>
      </c>
      <c r="AU142" s="239" t="s">
        <v>83</v>
      </c>
      <c r="AV142" s="13" t="s">
        <v>83</v>
      </c>
      <c r="AW142" s="13" t="s">
        <v>35</v>
      </c>
      <c r="AX142" s="13" t="s">
        <v>73</v>
      </c>
      <c r="AY142" s="239" t="s">
        <v>146</v>
      </c>
    </row>
    <row r="143" s="13" customFormat="1">
      <c r="A143" s="13"/>
      <c r="B143" s="229"/>
      <c r="C143" s="230"/>
      <c r="D143" s="227" t="s">
        <v>184</v>
      </c>
      <c r="E143" s="231" t="s">
        <v>19</v>
      </c>
      <c r="F143" s="232" t="s">
        <v>1770</v>
      </c>
      <c r="G143" s="230"/>
      <c r="H143" s="233">
        <v>11.298</v>
      </c>
      <c r="I143" s="234"/>
      <c r="J143" s="230"/>
      <c r="K143" s="230"/>
      <c r="L143" s="235"/>
      <c r="M143" s="236"/>
      <c r="N143" s="237"/>
      <c r="O143" s="237"/>
      <c r="P143" s="237"/>
      <c r="Q143" s="237"/>
      <c r="R143" s="237"/>
      <c r="S143" s="237"/>
      <c r="T143" s="238"/>
      <c r="U143" s="13"/>
      <c r="V143" s="13"/>
      <c r="W143" s="13"/>
      <c r="X143" s="13"/>
      <c r="Y143" s="13"/>
      <c r="Z143" s="13"/>
      <c r="AA143" s="13"/>
      <c r="AB143" s="13"/>
      <c r="AC143" s="13"/>
      <c r="AD143" s="13"/>
      <c r="AE143" s="13"/>
      <c r="AT143" s="239" t="s">
        <v>184</v>
      </c>
      <c r="AU143" s="239" t="s">
        <v>83</v>
      </c>
      <c r="AV143" s="13" t="s">
        <v>83</v>
      </c>
      <c r="AW143" s="13" t="s">
        <v>35</v>
      </c>
      <c r="AX143" s="13" t="s">
        <v>73</v>
      </c>
      <c r="AY143" s="239" t="s">
        <v>146</v>
      </c>
    </row>
    <row r="144" s="13" customFormat="1">
      <c r="A144" s="13"/>
      <c r="B144" s="229"/>
      <c r="C144" s="230"/>
      <c r="D144" s="227" t="s">
        <v>184</v>
      </c>
      <c r="E144" s="231" t="s">
        <v>19</v>
      </c>
      <c r="F144" s="232" t="s">
        <v>1771</v>
      </c>
      <c r="G144" s="230"/>
      <c r="H144" s="233">
        <v>1.3049999999999999</v>
      </c>
      <c r="I144" s="234"/>
      <c r="J144" s="230"/>
      <c r="K144" s="230"/>
      <c r="L144" s="235"/>
      <c r="M144" s="236"/>
      <c r="N144" s="237"/>
      <c r="O144" s="237"/>
      <c r="P144" s="237"/>
      <c r="Q144" s="237"/>
      <c r="R144" s="237"/>
      <c r="S144" s="237"/>
      <c r="T144" s="238"/>
      <c r="U144" s="13"/>
      <c r="V144" s="13"/>
      <c r="W144" s="13"/>
      <c r="X144" s="13"/>
      <c r="Y144" s="13"/>
      <c r="Z144" s="13"/>
      <c r="AA144" s="13"/>
      <c r="AB144" s="13"/>
      <c r="AC144" s="13"/>
      <c r="AD144" s="13"/>
      <c r="AE144" s="13"/>
      <c r="AT144" s="239" t="s">
        <v>184</v>
      </c>
      <c r="AU144" s="239" t="s">
        <v>83</v>
      </c>
      <c r="AV144" s="13" t="s">
        <v>83</v>
      </c>
      <c r="AW144" s="13" t="s">
        <v>35</v>
      </c>
      <c r="AX144" s="13" t="s">
        <v>73</v>
      </c>
      <c r="AY144" s="239" t="s">
        <v>146</v>
      </c>
    </row>
    <row r="145" s="16" customFormat="1">
      <c r="A145" s="16"/>
      <c r="B145" s="276"/>
      <c r="C145" s="277"/>
      <c r="D145" s="227" t="s">
        <v>184</v>
      </c>
      <c r="E145" s="278" t="s">
        <v>19</v>
      </c>
      <c r="F145" s="279" t="s">
        <v>654</v>
      </c>
      <c r="G145" s="277"/>
      <c r="H145" s="280">
        <v>119.356</v>
      </c>
      <c r="I145" s="281"/>
      <c r="J145" s="277"/>
      <c r="K145" s="277"/>
      <c r="L145" s="282"/>
      <c r="M145" s="283"/>
      <c r="N145" s="284"/>
      <c r="O145" s="284"/>
      <c r="P145" s="284"/>
      <c r="Q145" s="284"/>
      <c r="R145" s="284"/>
      <c r="S145" s="284"/>
      <c r="T145" s="285"/>
      <c r="U145" s="16"/>
      <c r="V145" s="16"/>
      <c r="W145" s="16"/>
      <c r="X145" s="16"/>
      <c r="Y145" s="16"/>
      <c r="Z145" s="16"/>
      <c r="AA145" s="16"/>
      <c r="AB145" s="16"/>
      <c r="AC145" s="16"/>
      <c r="AD145" s="16"/>
      <c r="AE145" s="16"/>
      <c r="AT145" s="286" t="s">
        <v>184</v>
      </c>
      <c r="AU145" s="286" t="s">
        <v>83</v>
      </c>
      <c r="AV145" s="16" t="s">
        <v>163</v>
      </c>
      <c r="AW145" s="16" t="s">
        <v>35</v>
      </c>
      <c r="AX145" s="16" t="s">
        <v>73</v>
      </c>
      <c r="AY145" s="286" t="s">
        <v>146</v>
      </c>
    </row>
    <row r="146" s="14" customFormat="1">
      <c r="A146" s="14"/>
      <c r="B146" s="240"/>
      <c r="C146" s="241"/>
      <c r="D146" s="227" t="s">
        <v>184</v>
      </c>
      <c r="E146" s="242" t="s">
        <v>19</v>
      </c>
      <c r="F146" s="243" t="s">
        <v>189</v>
      </c>
      <c r="G146" s="241"/>
      <c r="H146" s="244">
        <v>162.43000000000001</v>
      </c>
      <c r="I146" s="245"/>
      <c r="J146" s="241"/>
      <c r="K146" s="241"/>
      <c r="L146" s="246"/>
      <c r="M146" s="247"/>
      <c r="N146" s="248"/>
      <c r="O146" s="248"/>
      <c r="P146" s="248"/>
      <c r="Q146" s="248"/>
      <c r="R146" s="248"/>
      <c r="S146" s="248"/>
      <c r="T146" s="249"/>
      <c r="U146" s="14"/>
      <c r="V146" s="14"/>
      <c r="W146" s="14"/>
      <c r="X146" s="14"/>
      <c r="Y146" s="14"/>
      <c r="Z146" s="14"/>
      <c r="AA146" s="14"/>
      <c r="AB146" s="14"/>
      <c r="AC146" s="14"/>
      <c r="AD146" s="14"/>
      <c r="AE146" s="14"/>
      <c r="AT146" s="250" t="s">
        <v>184</v>
      </c>
      <c r="AU146" s="250" t="s">
        <v>83</v>
      </c>
      <c r="AV146" s="14" t="s">
        <v>152</v>
      </c>
      <c r="AW146" s="14" t="s">
        <v>35</v>
      </c>
      <c r="AX146" s="14" t="s">
        <v>81</v>
      </c>
      <c r="AY146" s="250" t="s">
        <v>146</v>
      </c>
    </row>
    <row r="147" s="2" customFormat="1" ht="24.15" customHeight="1">
      <c r="A147" s="41"/>
      <c r="B147" s="42"/>
      <c r="C147" s="208" t="s">
        <v>232</v>
      </c>
      <c r="D147" s="208" t="s">
        <v>148</v>
      </c>
      <c r="E147" s="209" t="s">
        <v>801</v>
      </c>
      <c r="F147" s="210" t="s">
        <v>802</v>
      </c>
      <c r="G147" s="211" t="s">
        <v>181</v>
      </c>
      <c r="H147" s="212">
        <v>150.83000000000001</v>
      </c>
      <c r="I147" s="213"/>
      <c r="J147" s="214">
        <f>ROUND(I147*H147,2)</f>
        <v>0</v>
      </c>
      <c r="K147" s="215"/>
      <c r="L147" s="47"/>
      <c r="M147" s="216" t="s">
        <v>19</v>
      </c>
      <c r="N147" s="217" t="s">
        <v>44</v>
      </c>
      <c r="O147" s="87"/>
      <c r="P147" s="218">
        <f>O147*H147</f>
        <v>0</v>
      </c>
      <c r="Q147" s="218">
        <v>0</v>
      </c>
      <c r="R147" s="218">
        <f>Q147*H147</f>
        <v>0</v>
      </c>
      <c r="S147" s="218">
        <v>0</v>
      </c>
      <c r="T147" s="219">
        <f>S147*H147</f>
        <v>0</v>
      </c>
      <c r="U147" s="41"/>
      <c r="V147" s="41"/>
      <c r="W147" s="41"/>
      <c r="X147" s="41"/>
      <c r="Y147" s="41"/>
      <c r="Z147" s="41"/>
      <c r="AA147" s="41"/>
      <c r="AB147" s="41"/>
      <c r="AC147" s="41"/>
      <c r="AD147" s="41"/>
      <c r="AE147" s="41"/>
      <c r="AR147" s="220" t="s">
        <v>152</v>
      </c>
      <c r="AT147" s="220" t="s">
        <v>148</v>
      </c>
      <c r="AU147" s="220" t="s">
        <v>83</v>
      </c>
      <c r="AY147" s="20" t="s">
        <v>146</v>
      </c>
      <c r="BE147" s="221">
        <f>IF(N147="základní",J147,0)</f>
        <v>0</v>
      </c>
      <c r="BF147" s="221">
        <f>IF(N147="snížená",J147,0)</f>
        <v>0</v>
      </c>
      <c r="BG147" s="221">
        <f>IF(N147="zákl. přenesená",J147,0)</f>
        <v>0</v>
      </c>
      <c r="BH147" s="221">
        <f>IF(N147="sníž. přenesená",J147,0)</f>
        <v>0</v>
      </c>
      <c r="BI147" s="221">
        <f>IF(N147="nulová",J147,0)</f>
        <v>0</v>
      </c>
      <c r="BJ147" s="20" t="s">
        <v>81</v>
      </c>
      <c r="BK147" s="221">
        <f>ROUND(I147*H147,2)</f>
        <v>0</v>
      </c>
      <c r="BL147" s="20" t="s">
        <v>152</v>
      </c>
      <c r="BM147" s="220" t="s">
        <v>1772</v>
      </c>
    </row>
    <row r="148" s="2" customFormat="1">
      <c r="A148" s="41"/>
      <c r="B148" s="42"/>
      <c r="C148" s="43"/>
      <c r="D148" s="222" t="s">
        <v>154</v>
      </c>
      <c r="E148" s="43"/>
      <c r="F148" s="223" t="s">
        <v>804</v>
      </c>
      <c r="G148" s="43"/>
      <c r="H148" s="43"/>
      <c r="I148" s="224"/>
      <c r="J148" s="43"/>
      <c r="K148" s="43"/>
      <c r="L148" s="47"/>
      <c r="M148" s="225"/>
      <c r="N148" s="226"/>
      <c r="O148" s="87"/>
      <c r="P148" s="87"/>
      <c r="Q148" s="87"/>
      <c r="R148" s="87"/>
      <c r="S148" s="87"/>
      <c r="T148" s="88"/>
      <c r="U148" s="41"/>
      <c r="V148" s="41"/>
      <c r="W148" s="41"/>
      <c r="X148" s="41"/>
      <c r="Y148" s="41"/>
      <c r="Z148" s="41"/>
      <c r="AA148" s="41"/>
      <c r="AB148" s="41"/>
      <c r="AC148" s="41"/>
      <c r="AD148" s="41"/>
      <c r="AE148" s="41"/>
      <c r="AT148" s="20" t="s">
        <v>154</v>
      </c>
      <c r="AU148" s="20" t="s">
        <v>83</v>
      </c>
    </row>
    <row r="149" s="13" customFormat="1">
      <c r="A149" s="13"/>
      <c r="B149" s="229"/>
      <c r="C149" s="230"/>
      <c r="D149" s="227" t="s">
        <v>184</v>
      </c>
      <c r="E149" s="231" t="s">
        <v>19</v>
      </c>
      <c r="F149" s="232" t="s">
        <v>1773</v>
      </c>
      <c r="G149" s="230"/>
      <c r="H149" s="233">
        <v>313.25999999999999</v>
      </c>
      <c r="I149" s="234"/>
      <c r="J149" s="230"/>
      <c r="K149" s="230"/>
      <c r="L149" s="235"/>
      <c r="M149" s="236"/>
      <c r="N149" s="237"/>
      <c r="O149" s="237"/>
      <c r="P149" s="237"/>
      <c r="Q149" s="237"/>
      <c r="R149" s="237"/>
      <c r="S149" s="237"/>
      <c r="T149" s="238"/>
      <c r="U149" s="13"/>
      <c r="V149" s="13"/>
      <c r="W149" s="13"/>
      <c r="X149" s="13"/>
      <c r="Y149" s="13"/>
      <c r="Z149" s="13"/>
      <c r="AA149" s="13"/>
      <c r="AB149" s="13"/>
      <c r="AC149" s="13"/>
      <c r="AD149" s="13"/>
      <c r="AE149" s="13"/>
      <c r="AT149" s="239" t="s">
        <v>184</v>
      </c>
      <c r="AU149" s="239" t="s">
        <v>83</v>
      </c>
      <c r="AV149" s="13" t="s">
        <v>83</v>
      </c>
      <c r="AW149" s="13" t="s">
        <v>35</v>
      </c>
      <c r="AX149" s="13" t="s">
        <v>73</v>
      </c>
      <c r="AY149" s="239" t="s">
        <v>146</v>
      </c>
    </row>
    <row r="150" s="13" customFormat="1">
      <c r="A150" s="13"/>
      <c r="B150" s="229"/>
      <c r="C150" s="230"/>
      <c r="D150" s="227" t="s">
        <v>184</v>
      </c>
      <c r="E150" s="231" t="s">
        <v>19</v>
      </c>
      <c r="F150" s="232" t="s">
        <v>1774</v>
      </c>
      <c r="G150" s="230"/>
      <c r="H150" s="233">
        <v>-162.43000000000001</v>
      </c>
      <c r="I150" s="234"/>
      <c r="J150" s="230"/>
      <c r="K150" s="230"/>
      <c r="L150" s="235"/>
      <c r="M150" s="236"/>
      <c r="N150" s="237"/>
      <c r="O150" s="237"/>
      <c r="P150" s="237"/>
      <c r="Q150" s="237"/>
      <c r="R150" s="237"/>
      <c r="S150" s="237"/>
      <c r="T150" s="238"/>
      <c r="U150" s="13"/>
      <c r="V150" s="13"/>
      <c r="W150" s="13"/>
      <c r="X150" s="13"/>
      <c r="Y150" s="13"/>
      <c r="Z150" s="13"/>
      <c r="AA150" s="13"/>
      <c r="AB150" s="13"/>
      <c r="AC150" s="13"/>
      <c r="AD150" s="13"/>
      <c r="AE150" s="13"/>
      <c r="AT150" s="239" t="s">
        <v>184</v>
      </c>
      <c r="AU150" s="239" t="s">
        <v>83</v>
      </c>
      <c r="AV150" s="13" t="s">
        <v>83</v>
      </c>
      <c r="AW150" s="13" t="s">
        <v>35</v>
      </c>
      <c r="AX150" s="13" t="s">
        <v>73</v>
      </c>
      <c r="AY150" s="239" t="s">
        <v>146</v>
      </c>
    </row>
    <row r="151" s="14" customFormat="1">
      <c r="A151" s="14"/>
      <c r="B151" s="240"/>
      <c r="C151" s="241"/>
      <c r="D151" s="227" t="s">
        <v>184</v>
      </c>
      <c r="E151" s="242" t="s">
        <v>19</v>
      </c>
      <c r="F151" s="243" t="s">
        <v>189</v>
      </c>
      <c r="G151" s="241"/>
      <c r="H151" s="244">
        <v>150.83000000000001</v>
      </c>
      <c r="I151" s="245"/>
      <c r="J151" s="241"/>
      <c r="K151" s="241"/>
      <c r="L151" s="246"/>
      <c r="M151" s="247"/>
      <c r="N151" s="248"/>
      <c r="O151" s="248"/>
      <c r="P151" s="248"/>
      <c r="Q151" s="248"/>
      <c r="R151" s="248"/>
      <c r="S151" s="248"/>
      <c r="T151" s="249"/>
      <c r="U151" s="14"/>
      <c r="V151" s="14"/>
      <c r="W151" s="14"/>
      <c r="X151" s="14"/>
      <c r="Y151" s="14"/>
      <c r="Z151" s="14"/>
      <c r="AA151" s="14"/>
      <c r="AB151" s="14"/>
      <c r="AC151" s="14"/>
      <c r="AD151" s="14"/>
      <c r="AE151" s="14"/>
      <c r="AT151" s="250" t="s">
        <v>184</v>
      </c>
      <c r="AU151" s="250" t="s">
        <v>83</v>
      </c>
      <c r="AV151" s="14" t="s">
        <v>152</v>
      </c>
      <c r="AW151" s="14" t="s">
        <v>35</v>
      </c>
      <c r="AX151" s="14" t="s">
        <v>81</v>
      </c>
      <c r="AY151" s="250" t="s">
        <v>146</v>
      </c>
    </row>
    <row r="152" s="2" customFormat="1" ht="37.8" customHeight="1">
      <c r="A152" s="41"/>
      <c r="B152" s="42"/>
      <c r="C152" s="208" t="s">
        <v>8</v>
      </c>
      <c r="D152" s="208" t="s">
        <v>148</v>
      </c>
      <c r="E152" s="209" t="s">
        <v>807</v>
      </c>
      <c r="F152" s="210" t="s">
        <v>808</v>
      </c>
      <c r="G152" s="211" t="s">
        <v>181</v>
      </c>
      <c r="H152" s="212">
        <v>144.63999999999999</v>
      </c>
      <c r="I152" s="213"/>
      <c r="J152" s="214">
        <f>ROUND(I152*H152,2)</f>
        <v>0</v>
      </c>
      <c r="K152" s="215"/>
      <c r="L152" s="47"/>
      <c r="M152" s="216" t="s">
        <v>19</v>
      </c>
      <c r="N152" s="217" t="s">
        <v>44</v>
      </c>
      <c r="O152" s="87"/>
      <c r="P152" s="218">
        <f>O152*H152</f>
        <v>0</v>
      </c>
      <c r="Q152" s="218">
        <v>0</v>
      </c>
      <c r="R152" s="218">
        <f>Q152*H152</f>
        <v>0</v>
      </c>
      <c r="S152" s="218">
        <v>0</v>
      </c>
      <c r="T152" s="219">
        <f>S152*H152</f>
        <v>0</v>
      </c>
      <c r="U152" s="41"/>
      <c r="V152" s="41"/>
      <c r="W152" s="41"/>
      <c r="X152" s="41"/>
      <c r="Y152" s="41"/>
      <c r="Z152" s="41"/>
      <c r="AA152" s="41"/>
      <c r="AB152" s="41"/>
      <c r="AC152" s="41"/>
      <c r="AD152" s="41"/>
      <c r="AE152" s="41"/>
      <c r="AR152" s="220" t="s">
        <v>152</v>
      </c>
      <c r="AT152" s="220" t="s">
        <v>148</v>
      </c>
      <c r="AU152" s="220" t="s">
        <v>83</v>
      </c>
      <c r="AY152" s="20" t="s">
        <v>146</v>
      </c>
      <c r="BE152" s="221">
        <f>IF(N152="základní",J152,0)</f>
        <v>0</v>
      </c>
      <c r="BF152" s="221">
        <f>IF(N152="snížená",J152,0)</f>
        <v>0</v>
      </c>
      <c r="BG152" s="221">
        <f>IF(N152="zákl. přenesená",J152,0)</f>
        <v>0</v>
      </c>
      <c r="BH152" s="221">
        <f>IF(N152="sníž. přenesená",J152,0)</f>
        <v>0</v>
      </c>
      <c r="BI152" s="221">
        <f>IF(N152="nulová",J152,0)</f>
        <v>0</v>
      </c>
      <c r="BJ152" s="20" t="s">
        <v>81</v>
      </c>
      <c r="BK152" s="221">
        <f>ROUND(I152*H152,2)</f>
        <v>0</v>
      </c>
      <c r="BL152" s="20" t="s">
        <v>152</v>
      </c>
      <c r="BM152" s="220" t="s">
        <v>1775</v>
      </c>
    </row>
    <row r="153" s="2" customFormat="1">
      <c r="A153" s="41"/>
      <c r="B153" s="42"/>
      <c r="C153" s="43"/>
      <c r="D153" s="222" t="s">
        <v>154</v>
      </c>
      <c r="E153" s="43"/>
      <c r="F153" s="223" t="s">
        <v>810</v>
      </c>
      <c r="G153" s="43"/>
      <c r="H153" s="43"/>
      <c r="I153" s="224"/>
      <c r="J153" s="43"/>
      <c r="K153" s="43"/>
      <c r="L153" s="47"/>
      <c r="M153" s="225"/>
      <c r="N153" s="226"/>
      <c r="O153" s="87"/>
      <c r="P153" s="87"/>
      <c r="Q153" s="87"/>
      <c r="R153" s="87"/>
      <c r="S153" s="87"/>
      <c r="T153" s="88"/>
      <c r="U153" s="41"/>
      <c r="V153" s="41"/>
      <c r="W153" s="41"/>
      <c r="X153" s="41"/>
      <c r="Y153" s="41"/>
      <c r="Z153" s="41"/>
      <c r="AA153" s="41"/>
      <c r="AB153" s="41"/>
      <c r="AC153" s="41"/>
      <c r="AD153" s="41"/>
      <c r="AE153" s="41"/>
      <c r="AT153" s="20" t="s">
        <v>154</v>
      </c>
      <c r="AU153" s="20" t="s">
        <v>83</v>
      </c>
    </row>
    <row r="154" s="2" customFormat="1" ht="16.5" customHeight="1">
      <c r="A154" s="41"/>
      <c r="B154" s="42"/>
      <c r="C154" s="261" t="s">
        <v>241</v>
      </c>
      <c r="D154" s="261" t="s">
        <v>242</v>
      </c>
      <c r="E154" s="262" t="s">
        <v>1776</v>
      </c>
      <c r="F154" s="263" t="s">
        <v>1777</v>
      </c>
      <c r="G154" s="264" t="s">
        <v>223</v>
      </c>
      <c r="H154" s="265">
        <v>289.27999999999997</v>
      </c>
      <c r="I154" s="266"/>
      <c r="J154" s="267">
        <f>ROUND(I154*H154,2)</f>
        <v>0</v>
      </c>
      <c r="K154" s="268"/>
      <c r="L154" s="269"/>
      <c r="M154" s="270" t="s">
        <v>19</v>
      </c>
      <c r="N154" s="271" t="s">
        <v>44</v>
      </c>
      <c r="O154" s="87"/>
      <c r="P154" s="218">
        <f>O154*H154</f>
        <v>0</v>
      </c>
      <c r="Q154" s="218">
        <v>0</v>
      </c>
      <c r="R154" s="218">
        <f>Q154*H154</f>
        <v>0</v>
      </c>
      <c r="S154" s="218">
        <v>0</v>
      </c>
      <c r="T154" s="219">
        <f>S154*H154</f>
        <v>0</v>
      </c>
      <c r="U154" s="41"/>
      <c r="V154" s="41"/>
      <c r="W154" s="41"/>
      <c r="X154" s="41"/>
      <c r="Y154" s="41"/>
      <c r="Z154" s="41"/>
      <c r="AA154" s="41"/>
      <c r="AB154" s="41"/>
      <c r="AC154" s="41"/>
      <c r="AD154" s="41"/>
      <c r="AE154" s="41"/>
      <c r="AR154" s="220" t="s">
        <v>196</v>
      </c>
      <c r="AT154" s="220" t="s">
        <v>242</v>
      </c>
      <c r="AU154" s="220" t="s">
        <v>83</v>
      </c>
      <c r="AY154" s="20" t="s">
        <v>146</v>
      </c>
      <c r="BE154" s="221">
        <f>IF(N154="základní",J154,0)</f>
        <v>0</v>
      </c>
      <c r="BF154" s="221">
        <f>IF(N154="snížená",J154,0)</f>
        <v>0</v>
      </c>
      <c r="BG154" s="221">
        <f>IF(N154="zákl. přenesená",J154,0)</f>
        <v>0</v>
      </c>
      <c r="BH154" s="221">
        <f>IF(N154="sníž. přenesená",J154,0)</f>
        <v>0</v>
      </c>
      <c r="BI154" s="221">
        <f>IF(N154="nulová",J154,0)</f>
        <v>0</v>
      </c>
      <c r="BJ154" s="20" t="s">
        <v>81</v>
      </c>
      <c r="BK154" s="221">
        <f>ROUND(I154*H154,2)</f>
        <v>0</v>
      </c>
      <c r="BL154" s="20" t="s">
        <v>152</v>
      </c>
      <c r="BM154" s="220" t="s">
        <v>1778</v>
      </c>
    </row>
    <row r="155" s="13" customFormat="1">
      <c r="A155" s="13"/>
      <c r="B155" s="229"/>
      <c r="C155" s="230"/>
      <c r="D155" s="227" t="s">
        <v>184</v>
      </c>
      <c r="E155" s="230"/>
      <c r="F155" s="232" t="s">
        <v>1779</v>
      </c>
      <c r="G155" s="230"/>
      <c r="H155" s="233">
        <v>289.27999999999997</v>
      </c>
      <c r="I155" s="234"/>
      <c r="J155" s="230"/>
      <c r="K155" s="230"/>
      <c r="L155" s="235"/>
      <c r="M155" s="236"/>
      <c r="N155" s="237"/>
      <c r="O155" s="237"/>
      <c r="P155" s="237"/>
      <c r="Q155" s="237"/>
      <c r="R155" s="237"/>
      <c r="S155" s="237"/>
      <c r="T155" s="238"/>
      <c r="U155" s="13"/>
      <c r="V155" s="13"/>
      <c r="W155" s="13"/>
      <c r="X155" s="13"/>
      <c r="Y155" s="13"/>
      <c r="Z155" s="13"/>
      <c r="AA155" s="13"/>
      <c r="AB155" s="13"/>
      <c r="AC155" s="13"/>
      <c r="AD155" s="13"/>
      <c r="AE155" s="13"/>
      <c r="AT155" s="239" t="s">
        <v>184</v>
      </c>
      <c r="AU155" s="239" t="s">
        <v>83</v>
      </c>
      <c r="AV155" s="13" t="s">
        <v>83</v>
      </c>
      <c r="AW155" s="13" t="s">
        <v>4</v>
      </c>
      <c r="AX155" s="13" t="s">
        <v>81</v>
      </c>
      <c r="AY155" s="239" t="s">
        <v>146</v>
      </c>
    </row>
    <row r="156" s="2" customFormat="1" ht="24.15" customHeight="1">
      <c r="A156" s="41"/>
      <c r="B156" s="42"/>
      <c r="C156" s="208" t="s">
        <v>248</v>
      </c>
      <c r="D156" s="208" t="s">
        <v>148</v>
      </c>
      <c r="E156" s="209" t="s">
        <v>1250</v>
      </c>
      <c r="F156" s="210" t="s">
        <v>1251</v>
      </c>
      <c r="G156" s="211" t="s">
        <v>151</v>
      </c>
      <c r="H156" s="212">
        <v>2.3999999999999999</v>
      </c>
      <c r="I156" s="213"/>
      <c r="J156" s="214">
        <f>ROUND(I156*H156,2)</f>
        <v>0</v>
      </c>
      <c r="K156" s="215"/>
      <c r="L156" s="47"/>
      <c r="M156" s="216" t="s">
        <v>19</v>
      </c>
      <c r="N156" s="217" t="s">
        <v>44</v>
      </c>
      <c r="O156" s="87"/>
      <c r="P156" s="218">
        <f>O156*H156</f>
        <v>0</v>
      </c>
      <c r="Q156" s="218">
        <v>0</v>
      </c>
      <c r="R156" s="218">
        <f>Q156*H156</f>
        <v>0</v>
      </c>
      <c r="S156" s="218">
        <v>0</v>
      </c>
      <c r="T156" s="219">
        <f>S156*H156</f>
        <v>0</v>
      </c>
      <c r="U156" s="41"/>
      <c r="V156" s="41"/>
      <c r="W156" s="41"/>
      <c r="X156" s="41"/>
      <c r="Y156" s="41"/>
      <c r="Z156" s="41"/>
      <c r="AA156" s="41"/>
      <c r="AB156" s="41"/>
      <c r="AC156" s="41"/>
      <c r="AD156" s="41"/>
      <c r="AE156" s="41"/>
      <c r="AR156" s="220" t="s">
        <v>152</v>
      </c>
      <c r="AT156" s="220" t="s">
        <v>148</v>
      </c>
      <c r="AU156" s="220" t="s">
        <v>83</v>
      </c>
      <c r="AY156" s="20" t="s">
        <v>146</v>
      </c>
      <c r="BE156" s="221">
        <f>IF(N156="základní",J156,0)</f>
        <v>0</v>
      </c>
      <c r="BF156" s="221">
        <f>IF(N156="snížená",J156,0)</f>
        <v>0</v>
      </c>
      <c r="BG156" s="221">
        <f>IF(N156="zákl. přenesená",J156,0)</f>
        <v>0</v>
      </c>
      <c r="BH156" s="221">
        <f>IF(N156="sníž. přenesená",J156,0)</f>
        <v>0</v>
      </c>
      <c r="BI156" s="221">
        <f>IF(N156="nulová",J156,0)</f>
        <v>0</v>
      </c>
      <c r="BJ156" s="20" t="s">
        <v>81</v>
      </c>
      <c r="BK156" s="221">
        <f>ROUND(I156*H156,2)</f>
        <v>0</v>
      </c>
      <c r="BL156" s="20" t="s">
        <v>152</v>
      </c>
      <c r="BM156" s="220" t="s">
        <v>1780</v>
      </c>
    </row>
    <row r="157" s="2" customFormat="1">
      <c r="A157" s="41"/>
      <c r="B157" s="42"/>
      <c r="C157" s="43"/>
      <c r="D157" s="222" t="s">
        <v>154</v>
      </c>
      <c r="E157" s="43"/>
      <c r="F157" s="223" t="s">
        <v>1253</v>
      </c>
      <c r="G157" s="43"/>
      <c r="H157" s="43"/>
      <c r="I157" s="224"/>
      <c r="J157" s="43"/>
      <c r="K157" s="43"/>
      <c r="L157" s="47"/>
      <c r="M157" s="225"/>
      <c r="N157" s="226"/>
      <c r="O157" s="87"/>
      <c r="P157" s="87"/>
      <c r="Q157" s="87"/>
      <c r="R157" s="87"/>
      <c r="S157" s="87"/>
      <c r="T157" s="88"/>
      <c r="U157" s="41"/>
      <c r="V157" s="41"/>
      <c r="W157" s="41"/>
      <c r="X157" s="41"/>
      <c r="Y157" s="41"/>
      <c r="Z157" s="41"/>
      <c r="AA157" s="41"/>
      <c r="AB157" s="41"/>
      <c r="AC157" s="41"/>
      <c r="AD157" s="41"/>
      <c r="AE157" s="41"/>
      <c r="AT157" s="20" t="s">
        <v>154</v>
      </c>
      <c r="AU157" s="20" t="s">
        <v>83</v>
      </c>
    </row>
    <row r="158" s="2" customFormat="1" ht="24.15" customHeight="1">
      <c r="A158" s="41"/>
      <c r="B158" s="42"/>
      <c r="C158" s="208" t="s">
        <v>258</v>
      </c>
      <c r="D158" s="208" t="s">
        <v>148</v>
      </c>
      <c r="E158" s="209" t="s">
        <v>237</v>
      </c>
      <c r="F158" s="210" t="s">
        <v>238</v>
      </c>
      <c r="G158" s="211" t="s">
        <v>151</v>
      </c>
      <c r="H158" s="212">
        <v>2.3999999999999999</v>
      </c>
      <c r="I158" s="213"/>
      <c r="J158" s="214">
        <f>ROUND(I158*H158,2)</f>
        <v>0</v>
      </c>
      <c r="K158" s="215"/>
      <c r="L158" s="47"/>
      <c r="M158" s="216" t="s">
        <v>19</v>
      </c>
      <c r="N158" s="217" t="s">
        <v>44</v>
      </c>
      <c r="O158" s="87"/>
      <c r="P158" s="218">
        <f>O158*H158</f>
        <v>0</v>
      </c>
      <c r="Q158" s="218">
        <v>0</v>
      </c>
      <c r="R158" s="218">
        <f>Q158*H158</f>
        <v>0</v>
      </c>
      <c r="S158" s="218">
        <v>0</v>
      </c>
      <c r="T158" s="219">
        <f>S158*H158</f>
        <v>0</v>
      </c>
      <c r="U158" s="41"/>
      <c r="V158" s="41"/>
      <c r="W158" s="41"/>
      <c r="X158" s="41"/>
      <c r="Y158" s="41"/>
      <c r="Z158" s="41"/>
      <c r="AA158" s="41"/>
      <c r="AB158" s="41"/>
      <c r="AC158" s="41"/>
      <c r="AD158" s="41"/>
      <c r="AE158" s="41"/>
      <c r="AR158" s="220" t="s">
        <v>152</v>
      </c>
      <c r="AT158" s="220" t="s">
        <v>148</v>
      </c>
      <c r="AU158" s="220" t="s">
        <v>83</v>
      </c>
      <c r="AY158" s="20" t="s">
        <v>146</v>
      </c>
      <c r="BE158" s="221">
        <f>IF(N158="základní",J158,0)</f>
        <v>0</v>
      </c>
      <c r="BF158" s="221">
        <f>IF(N158="snížená",J158,0)</f>
        <v>0</v>
      </c>
      <c r="BG158" s="221">
        <f>IF(N158="zákl. přenesená",J158,0)</f>
        <v>0</v>
      </c>
      <c r="BH158" s="221">
        <f>IF(N158="sníž. přenesená",J158,0)</f>
        <v>0</v>
      </c>
      <c r="BI158" s="221">
        <f>IF(N158="nulová",J158,0)</f>
        <v>0</v>
      </c>
      <c r="BJ158" s="20" t="s">
        <v>81</v>
      </c>
      <c r="BK158" s="221">
        <f>ROUND(I158*H158,2)</f>
        <v>0</v>
      </c>
      <c r="BL158" s="20" t="s">
        <v>152</v>
      </c>
      <c r="BM158" s="220" t="s">
        <v>1781</v>
      </c>
    </row>
    <row r="159" s="2" customFormat="1">
      <c r="A159" s="41"/>
      <c r="B159" s="42"/>
      <c r="C159" s="43"/>
      <c r="D159" s="222" t="s">
        <v>154</v>
      </c>
      <c r="E159" s="43"/>
      <c r="F159" s="223" t="s">
        <v>240</v>
      </c>
      <c r="G159" s="43"/>
      <c r="H159" s="43"/>
      <c r="I159" s="224"/>
      <c r="J159" s="43"/>
      <c r="K159" s="43"/>
      <c r="L159" s="47"/>
      <c r="M159" s="225"/>
      <c r="N159" s="226"/>
      <c r="O159" s="87"/>
      <c r="P159" s="87"/>
      <c r="Q159" s="87"/>
      <c r="R159" s="87"/>
      <c r="S159" s="87"/>
      <c r="T159" s="88"/>
      <c r="U159" s="41"/>
      <c r="V159" s="41"/>
      <c r="W159" s="41"/>
      <c r="X159" s="41"/>
      <c r="Y159" s="41"/>
      <c r="Z159" s="41"/>
      <c r="AA159" s="41"/>
      <c r="AB159" s="41"/>
      <c r="AC159" s="41"/>
      <c r="AD159" s="41"/>
      <c r="AE159" s="41"/>
      <c r="AT159" s="20" t="s">
        <v>154</v>
      </c>
      <c r="AU159" s="20" t="s">
        <v>83</v>
      </c>
    </row>
    <row r="160" s="2" customFormat="1" ht="16.5" customHeight="1">
      <c r="A160" s="41"/>
      <c r="B160" s="42"/>
      <c r="C160" s="261" t="s">
        <v>266</v>
      </c>
      <c r="D160" s="261" t="s">
        <v>242</v>
      </c>
      <c r="E160" s="262" t="s">
        <v>243</v>
      </c>
      <c r="F160" s="263" t="s">
        <v>244</v>
      </c>
      <c r="G160" s="264" t="s">
        <v>245</v>
      </c>
      <c r="H160" s="265">
        <v>0.048000000000000001</v>
      </c>
      <c r="I160" s="266"/>
      <c r="J160" s="267">
        <f>ROUND(I160*H160,2)</f>
        <v>0</v>
      </c>
      <c r="K160" s="268"/>
      <c r="L160" s="269"/>
      <c r="M160" s="270" t="s">
        <v>19</v>
      </c>
      <c r="N160" s="271" t="s">
        <v>44</v>
      </c>
      <c r="O160" s="87"/>
      <c r="P160" s="218">
        <f>O160*H160</f>
        <v>0</v>
      </c>
      <c r="Q160" s="218">
        <v>0.001</v>
      </c>
      <c r="R160" s="218">
        <f>Q160*H160</f>
        <v>4.8000000000000001E-05</v>
      </c>
      <c r="S160" s="218">
        <v>0</v>
      </c>
      <c r="T160" s="219">
        <f>S160*H160</f>
        <v>0</v>
      </c>
      <c r="U160" s="41"/>
      <c r="V160" s="41"/>
      <c r="W160" s="41"/>
      <c r="X160" s="41"/>
      <c r="Y160" s="41"/>
      <c r="Z160" s="41"/>
      <c r="AA160" s="41"/>
      <c r="AB160" s="41"/>
      <c r="AC160" s="41"/>
      <c r="AD160" s="41"/>
      <c r="AE160" s="41"/>
      <c r="AR160" s="220" t="s">
        <v>196</v>
      </c>
      <c r="AT160" s="220" t="s">
        <v>242</v>
      </c>
      <c r="AU160" s="220" t="s">
        <v>83</v>
      </c>
      <c r="AY160" s="20" t="s">
        <v>146</v>
      </c>
      <c r="BE160" s="221">
        <f>IF(N160="základní",J160,0)</f>
        <v>0</v>
      </c>
      <c r="BF160" s="221">
        <f>IF(N160="snížená",J160,0)</f>
        <v>0</v>
      </c>
      <c r="BG160" s="221">
        <f>IF(N160="zákl. přenesená",J160,0)</f>
        <v>0</v>
      </c>
      <c r="BH160" s="221">
        <f>IF(N160="sníž. přenesená",J160,0)</f>
        <v>0</v>
      </c>
      <c r="BI160" s="221">
        <f>IF(N160="nulová",J160,0)</f>
        <v>0</v>
      </c>
      <c r="BJ160" s="20" t="s">
        <v>81</v>
      </c>
      <c r="BK160" s="221">
        <f>ROUND(I160*H160,2)</f>
        <v>0</v>
      </c>
      <c r="BL160" s="20" t="s">
        <v>152</v>
      </c>
      <c r="BM160" s="220" t="s">
        <v>1782</v>
      </c>
    </row>
    <row r="161" s="13" customFormat="1">
      <c r="A161" s="13"/>
      <c r="B161" s="229"/>
      <c r="C161" s="230"/>
      <c r="D161" s="227" t="s">
        <v>184</v>
      </c>
      <c r="E161" s="230"/>
      <c r="F161" s="232" t="s">
        <v>1783</v>
      </c>
      <c r="G161" s="230"/>
      <c r="H161" s="233">
        <v>0.048000000000000001</v>
      </c>
      <c r="I161" s="234"/>
      <c r="J161" s="230"/>
      <c r="K161" s="230"/>
      <c r="L161" s="235"/>
      <c r="M161" s="236"/>
      <c r="N161" s="237"/>
      <c r="O161" s="237"/>
      <c r="P161" s="237"/>
      <c r="Q161" s="237"/>
      <c r="R161" s="237"/>
      <c r="S161" s="237"/>
      <c r="T161" s="238"/>
      <c r="U161" s="13"/>
      <c r="V161" s="13"/>
      <c r="W161" s="13"/>
      <c r="X161" s="13"/>
      <c r="Y161" s="13"/>
      <c r="Z161" s="13"/>
      <c r="AA161" s="13"/>
      <c r="AB161" s="13"/>
      <c r="AC161" s="13"/>
      <c r="AD161" s="13"/>
      <c r="AE161" s="13"/>
      <c r="AT161" s="239" t="s">
        <v>184</v>
      </c>
      <c r="AU161" s="239" t="s">
        <v>83</v>
      </c>
      <c r="AV161" s="13" t="s">
        <v>83</v>
      </c>
      <c r="AW161" s="13" t="s">
        <v>4</v>
      </c>
      <c r="AX161" s="13" t="s">
        <v>81</v>
      </c>
      <c r="AY161" s="239" t="s">
        <v>146</v>
      </c>
    </row>
    <row r="162" s="12" customFormat="1" ht="22.8" customHeight="1">
      <c r="A162" s="12"/>
      <c r="B162" s="192"/>
      <c r="C162" s="193"/>
      <c r="D162" s="194" t="s">
        <v>72</v>
      </c>
      <c r="E162" s="206" t="s">
        <v>152</v>
      </c>
      <c r="F162" s="206" t="s">
        <v>265</v>
      </c>
      <c r="G162" s="193"/>
      <c r="H162" s="193"/>
      <c r="I162" s="196"/>
      <c r="J162" s="207">
        <f>BK162</f>
        <v>0</v>
      </c>
      <c r="K162" s="193"/>
      <c r="L162" s="198"/>
      <c r="M162" s="199"/>
      <c r="N162" s="200"/>
      <c r="O162" s="200"/>
      <c r="P162" s="201">
        <f>SUM(P163:P164)</f>
        <v>0</v>
      </c>
      <c r="Q162" s="200"/>
      <c r="R162" s="201">
        <f>SUM(R163:R164)</f>
        <v>0</v>
      </c>
      <c r="S162" s="200"/>
      <c r="T162" s="202">
        <f>SUM(T163:T164)</f>
        <v>0</v>
      </c>
      <c r="U162" s="12"/>
      <c r="V162" s="12"/>
      <c r="W162" s="12"/>
      <c r="X162" s="12"/>
      <c r="Y162" s="12"/>
      <c r="Z162" s="12"/>
      <c r="AA162" s="12"/>
      <c r="AB162" s="12"/>
      <c r="AC162" s="12"/>
      <c r="AD162" s="12"/>
      <c r="AE162" s="12"/>
      <c r="AR162" s="203" t="s">
        <v>81</v>
      </c>
      <c r="AT162" s="204" t="s">
        <v>72</v>
      </c>
      <c r="AU162" s="204" t="s">
        <v>81</v>
      </c>
      <c r="AY162" s="203" t="s">
        <v>146</v>
      </c>
      <c r="BK162" s="205">
        <f>SUM(BK163:BK164)</f>
        <v>0</v>
      </c>
    </row>
    <row r="163" s="2" customFormat="1" ht="16.5" customHeight="1">
      <c r="A163" s="41"/>
      <c r="B163" s="42"/>
      <c r="C163" s="208" t="s">
        <v>272</v>
      </c>
      <c r="D163" s="208" t="s">
        <v>148</v>
      </c>
      <c r="E163" s="209" t="s">
        <v>865</v>
      </c>
      <c r="F163" s="210" t="s">
        <v>866</v>
      </c>
      <c r="G163" s="211" t="s">
        <v>181</v>
      </c>
      <c r="H163" s="212">
        <v>43.07</v>
      </c>
      <c r="I163" s="213"/>
      <c r="J163" s="214">
        <f>ROUND(I163*H163,2)</f>
        <v>0</v>
      </c>
      <c r="K163" s="215"/>
      <c r="L163" s="47"/>
      <c r="M163" s="216" t="s">
        <v>19</v>
      </c>
      <c r="N163" s="217" t="s">
        <v>44</v>
      </c>
      <c r="O163" s="87"/>
      <c r="P163" s="218">
        <f>O163*H163</f>
        <v>0</v>
      </c>
      <c r="Q163" s="218">
        <v>0</v>
      </c>
      <c r="R163" s="218">
        <f>Q163*H163</f>
        <v>0</v>
      </c>
      <c r="S163" s="218">
        <v>0</v>
      </c>
      <c r="T163" s="219">
        <f>S163*H163</f>
        <v>0</v>
      </c>
      <c r="U163" s="41"/>
      <c r="V163" s="41"/>
      <c r="W163" s="41"/>
      <c r="X163" s="41"/>
      <c r="Y163" s="41"/>
      <c r="Z163" s="41"/>
      <c r="AA163" s="41"/>
      <c r="AB163" s="41"/>
      <c r="AC163" s="41"/>
      <c r="AD163" s="41"/>
      <c r="AE163" s="41"/>
      <c r="AR163" s="220" t="s">
        <v>152</v>
      </c>
      <c r="AT163" s="220" t="s">
        <v>148</v>
      </c>
      <c r="AU163" s="220" t="s">
        <v>83</v>
      </c>
      <c r="AY163" s="20" t="s">
        <v>146</v>
      </c>
      <c r="BE163" s="221">
        <f>IF(N163="základní",J163,0)</f>
        <v>0</v>
      </c>
      <c r="BF163" s="221">
        <f>IF(N163="snížená",J163,0)</f>
        <v>0</v>
      </c>
      <c r="BG163" s="221">
        <f>IF(N163="zákl. přenesená",J163,0)</f>
        <v>0</v>
      </c>
      <c r="BH163" s="221">
        <f>IF(N163="sníž. přenesená",J163,0)</f>
        <v>0</v>
      </c>
      <c r="BI163" s="221">
        <f>IF(N163="nulová",J163,0)</f>
        <v>0</v>
      </c>
      <c r="BJ163" s="20" t="s">
        <v>81</v>
      </c>
      <c r="BK163" s="221">
        <f>ROUND(I163*H163,2)</f>
        <v>0</v>
      </c>
      <c r="BL163" s="20" t="s">
        <v>152</v>
      </c>
      <c r="BM163" s="220" t="s">
        <v>1784</v>
      </c>
    </row>
    <row r="164" s="2" customFormat="1">
      <c r="A164" s="41"/>
      <c r="B164" s="42"/>
      <c r="C164" s="43"/>
      <c r="D164" s="222" t="s">
        <v>154</v>
      </c>
      <c r="E164" s="43"/>
      <c r="F164" s="223" t="s">
        <v>868</v>
      </c>
      <c r="G164" s="43"/>
      <c r="H164" s="43"/>
      <c r="I164" s="224"/>
      <c r="J164" s="43"/>
      <c r="K164" s="43"/>
      <c r="L164" s="47"/>
      <c r="M164" s="225"/>
      <c r="N164" s="226"/>
      <c r="O164" s="87"/>
      <c r="P164" s="87"/>
      <c r="Q164" s="87"/>
      <c r="R164" s="87"/>
      <c r="S164" s="87"/>
      <c r="T164" s="88"/>
      <c r="U164" s="41"/>
      <c r="V164" s="41"/>
      <c r="W164" s="41"/>
      <c r="X164" s="41"/>
      <c r="Y164" s="41"/>
      <c r="Z164" s="41"/>
      <c r="AA164" s="41"/>
      <c r="AB164" s="41"/>
      <c r="AC164" s="41"/>
      <c r="AD164" s="41"/>
      <c r="AE164" s="41"/>
      <c r="AT164" s="20" t="s">
        <v>154</v>
      </c>
      <c r="AU164" s="20" t="s">
        <v>83</v>
      </c>
    </row>
    <row r="165" s="12" customFormat="1" ht="22.8" customHeight="1">
      <c r="A165" s="12"/>
      <c r="B165" s="192"/>
      <c r="C165" s="193"/>
      <c r="D165" s="194" t="s">
        <v>72</v>
      </c>
      <c r="E165" s="206" t="s">
        <v>173</v>
      </c>
      <c r="F165" s="206" t="s">
        <v>287</v>
      </c>
      <c r="G165" s="193"/>
      <c r="H165" s="193"/>
      <c r="I165" s="196"/>
      <c r="J165" s="207">
        <f>BK165</f>
        <v>0</v>
      </c>
      <c r="K165" s="193"/>
      <c r="L165" s="198"/>
      <c r="M165" s="199"/>
      <c r="N165" s="200"/>
      <c r="O165" s="200"/>
      <c r="P165" s="201">
        <f>SUM(P166:P173)</f>
        <v>0</v>
      </c>
      <c r="Q165" s="200"/>
      <c r="R165" s="201">
        <f>SUM(R166:R173)</f>
        <v>0</v>
      </c>
      <c r="S165" s="200"/>
      <c r="T165" s="202">
        <f>SUM(T166:T173)</f>
        <v>0</v>
      </c>
      <c r="U165" s="12"/>
      <c r="V165" s="12"/>
      <c r="W165" s="12"/>
      <c r="X165" s="12"/>
      <c r="Y165" s="12"/>
      <c r="Z165" s="12"/>
      <c r="AA165" s="12"/>
      <c r="AB165" s="12"/>
      <c r="AC165" s="12"/>
      <c r="AD165" s="12"/>
      <c r="AE165" s="12"/>
      <c r="AR165" s="203" t="s">
        <v>81</v>
      </c>
      <c r="AT165" s="204" t="s">
        <v>72</v>
      </c>
      <c r="AU165" s="204" t="s">
        <v>81</v>
      </c>
      <c r="AY165" s="203" t="s">
        <v>146</v>
      </c>
      <c r="BK165" s="205">
        <f>SUM(BK166:BK173)</f>
        <v>0</v>
      </c>
    </row>
    <row r="166" s="2" customFormat="1" ht="21.75" customHeight="1">
      <c r="A166" s="41"/>
      <c r="B166" s="42"/>
      <c r="C166" s="208" t="s">
        <v>7</v>
      </c>
      <c r="D166" s="208" t="s">
        <v>148</v>
      </c>
      <c r="E166" s="209" t="s">
        <v>891</v>
      </c>
      <c r="F166" s="210" t="s">
        <v>892</v>
      </c>
      <c r="G166" s="211" t="s">
        <v>151</v>
      </c>
      <c r="H166" s="212">
        <v>99.840000000000003</v>
      </c>
      <c r="I166" s="213"/>
      <c r="J166" s="214">
        <f>ROUND(I166*H166,2)</f>
        <v>0</v>
      </c>
      <c r="K166" s="215"/>
      <c r="L166" s="47"/>
      <c r="M166" s="216" t="s">
        <v>19</v>
      </c>
      <c r="N166" s="217" t="s">
        <v>44</v>
      </c>
      <c r="O166" s="87"/>
      <c r="P166" s="218">
        <f>O166*H166</f>
        <v>0</v>
      </c>
      <c r="Q166" s="218">
        <v>0</v>
      </c>
      <c r="R166" s="218">
        <f>Q166*H166</f>
        <v>0</v>
      </c>
      <c r="S166" s="218">
        <v>0</v>
      </c>
      <c r="T166" s="219">
        <f>S166*H166</f>
        <v>0</v>
      </c>
      <c r="U166" s="41"/>
      <c r="V166" s="41"/>
      <c r="W166" s="41"/>
      <c r="X166" s="41"/>
      <c r="Y166" s="41"/>
      <c r="Z166" s="41"/>
      <c r="AA166" s="41"/>
      <c r="AB166" s="41"/>
      <c r="AC166" s="41"/>
      <c r="AD166" s="41"/>
      <c r="AE166" s="41"/>
      <c r="AR166" s="220" t="s">
        <v>152</v>
      </c>
      <c r="AT166" s="220" t="s">
        <v>148</v>
      </c>
      <c r="AU166" s="220" t="s">
        <v>83</v>
      </c>
      <c r="AY166" s="20" t="s">
        <v>146</v>
      </c>
      <c r="BE166" s="221">
        <f>IF(N166="základní",J166,0)</f>
        <v>0</v>
      </c>
      <c r="BF166" s="221">
        <f>IF(N166="snížená",J166,0)</f>
        <v>0</v>
      </c>
      <c r="BG166" s="221">
        <f>IF(N166="zákl. přenesená",J166,0)</f>
        <v>0</v>
      </c>
      <c r="BH166" s="221">
        <f>IF(N166="sníž. přenesená",J166,0)</f>
        <v>0</v>
      </c>
      <c r="BI166" s="221">
        <f>IF(N166="nulová",J166,0)</f>
        <v>0</v>
      </c>
      <c r="BJ166" s="20" t="s">
        <v>81</v>
      </c>
      <c r="BK166" s="221">
        <f>ROUND(I166*H166,2)</f>
        <v>0</v>
      </c>
      <c r="BL166" s="20" t="s">
        <v>152</v>
      </c>
      <c r="BM166" s="220" t="s">
        <v>1785</v>
      </c>
    </row>
    <row r="167" s="2" customFormat="1">
      <c r="A167" s="41"/>
      <c r="B167" s="42"/>
      <c r="C167" s="43"/>
      <c r="D167" s="222" t="s">
        <v>154</v>
      </c>
      <c r="E167" s="43"/>
      <c r="F167" s="223" t="s">
        <v>894</v>
      </c>
      <c r="G167" s="43"/>
      <c r="H167" s="43"/>
      <c r="I167" s="224"/>
      <c r="J167" s="43"/>
      <c r="K167" s="43"/>
      <c r="L167" s="47"/>
      <c r="M167" s="225"/>
      <c r="N167" s="226"/>
      <c r="O167" s="87"/>
      <c r="P167" s="87"/>
      <c r="Q167" s="87"/>
      <c r="R167" s="87"/>
      <c r="S167" s="87"/>
      <c r="T167" s="88"/>
      <c r="U167" s="41"/>
      <c r="V167" s="41"/>
      <c r="W167" s="41"/>
      <c r="X167" s="41"/>
      <c r="Y167" s="41"/>
      <c r="Z167" s="41"/>
      <c r="AA167" s="41"/>
      <c r="AB167" s="41"/>
      <c r="AC167" s="41"/>
      <c r="AD167" s="41"/>
      <c r="AE167" s="41"/>
      <c r="AT167" s="20" t="s">
        <v>154</v>
      </c>
      <c r="AU167" s="20" t="s">
        <v>83</v>
      </c>
    </row>
    <row r="168" s="2" customFormat="1" ht="24.15" customHeight="1">
      <c r="A168" s="41"/>
      <c r="B168" s="42"/>
      <c r="C168" s="208" t="s">
        <v>281</v>
      </c>
      <c r="D168" s="208" t="s">
        <v>148</v>
      </c>
      <c r="E168" s="209" t="s">
        <v>895</v>
      </c>
      <c r="F168" s="210" t="s">
        <v>896</v>
      </c>
      <c r="G168" s="211" t="s">
        <v>151</v>
      </c>
      <c r="H168" s="212">
        <v>99.840000000000003</v>
      </c>
      <c r="I168" s="213"/>
      <c r="J168" s="214">
        <f>ROUND(I168*H168,2)</f>
        <v>0</v>
      </c>
      <c r="K168" s="215"/>
      <c r="L168" s="47"/>
      <c r="M168" s="216" t="s">
        <v>19</v>
      </c>
      <c r="N168" s="217" t="s">
        <v>44</v>
      </c>
      <c r="O168" s="87"/>
      <c r="P168" s="218">
        <f>O168*H168</f>
        <v>0</v>
      </c>
      <c r="Q168" s="218">
        <v>0</v>
      </c>
      <c r="R168" s="218">
        <f>Q168*H168</f>
        <v>0</v>
      </c>
      <c r="S168" s="218">
        <v>0</v>
      </c>
      <c r="T168" s="219">
        <f>S168*H168</f>
        <v>0</v>
      </c>
      <c r="U168" s="41"/>
      <c r="V168" s="41"/>
      <c r="W168" s="41"/>
      <c r="X168" s="41"/>
      <c r="Y168" s="41"/>
      <c r="Z168" s="41"/>
      <c r="AA168" s="41"/>
      <c r="AB168" s="41"/>
      <c r="AC168" s="41"/>
      <c r="AD168" s="41"/>
      <c r="AE168" s="41"/>
      <c r="AR168" s="220" t="s">
        <v>152</v>
      </c>
      <c r="AT168" s="220" t="s">
        <v>148</v>
      </c>
      <c r="AU168" s="220" t="s">
        <v>83</v>
      </c>
      <c r="AY168" s="20" t="s">
        <v>146</v>
      </c>
      <c r="BE168" s="221">
        <f>IF(N168="základní",J168,0)</f>
        <v>0</v>
      </c>
      <c r="BF168" s="221">
        <f>IF(N168="snížená",J168,0)</f>
        <v>0</v>
      </c>
      <c r="BG168" s="221">
        <f>IF(N168="zákl. přenesená",J168,0)</f>
        <v>0</v>
      </c>
      <c r="BH168" s="221">
        <f>IF(N168="sníž. přenesená",J168,0)</f>
        <v>0</v>
      </c>
      <c r="BI168" s="221">
        <f>IF(N168="nulová",J168,0)</f>
        <v>0</v>
      </c>
      <c r="BJ168" s="20" t="s">
        <v>81</v>
      </c>
      <c r="BK168" s="221">
        <f>ROUND(I168*H168,2)</f>
        <v>0</v>
      </c>
      <c r="BL168" s="20" t="s">
        <v>152</v>
      </c>
      <c r="BM168" s="220" t="s">
        <v>1786</v>
      </c>
    </row>
    <row r="169" s="2" customFormat="1">
      <c r="A169" s="41"/>
      <c r="B169" s="42"/>
      <c r="C169" s="43"/>
      <c r="D169" s="222" t="s">
        <v>154</v>
      </c>
      <c r="E169" s="43"/>
      <c r="F169" s="223" t="s">
        <v>898</v>
      </c>
      <c r="G169" s="43"/>
      <c r="H169" s="43"/>
      <c r="I169" s="224"/>
      <c r="J169" s="43"/>
      <c r="K169" s="43"/>
      <c r="L169" s="47"/>
      <c r="M169" s="225"/>
      <c r="N169" s="226"/>
      <c r="O169" s="87"/>
      <c r="P169" s="87"/>
      <c r="Q169" s="87"/>
      <c r="R169" s="87"/>
      <c r="S169" s="87"/>
      <c r="T169" s="88"/>
      <c r="U169" s="41"/>
      <c r="V169" s="41"/>
      <c r="W169" s="41"/>
      <c r="X169" s="41"/>
      <c r="Y169" s="41"/>
      <c r="Z169" s="41"/>
      <c r="AA169" s="41"/>
      <c r="AB169" s="41"/>
      <c r="AC169" s="41"/>
      <c r="AD169" s="41"/>
      <c r="AE169" s="41"/>
      <c r="AT169" s="20" t="s">
        <v>154</v>
      </c>
      <c r="AU169" s="20" t="s">
        <v>83</v>
      </c>
    </row>
    <row r="170" s="2" customFormat="1" ht="16.5" customHeight="1">
      <c r="A170" s="41"/>
      <c r="B170" s="42"/>
      <c r="C170" s="208" t="s">
        <v>288</v>
      </c>
      <c r="D170" s="208" t="s">
        <v>148</v>
      </c>
      <c r="E170" s="209" t="s">
        <v>899</v>
      </c>
      <c r="F170" s="210" t="s">
        <v>900</v>
      </c>
      <c r="G170" s="211" t="s">
        <v>151</v>
      </c>
      <c r="H170" s="212">
        <v>99.840000000000003</v>
      </c>
      <c r="I170" s="213"/>
      <c r="J170" s="214">
        <f>ROUND(I170*H170,2)</f>
        <v>0</v>
      </c>
      <c r="K170" s="215"/>
      <c r="L170" s="47"/>
      <c r="M170" s="216" t="s">
        <v>19</v>
      </c>
      <c r="N170" s="217" t="s">
        <v>44</v>
      </c>
      <c r="O170" s="87"/>
      <c r="P170" s="218">
        <f>O170*H170</f>
        <v>0</v>
      </c>
      <c r="Q170" s="218">
        <v>0</v>
      </c>
      <c r="R170" s="218">
        <f>Q170*H170</f>
        <v>0</v>
      </c>
      <c r="S170" s="218">
        <v>0</v>
      </c>
      <c r="T170" s="219">
        <f>S170*H170</f>
        <v>0</v>
      </c>
      <c r="U170" s="41"/>
      <c r="V170" s="41"/>
      <c r="W170" s="41"/>
      <c r="X170" s="41"/>
      <c r="Y170" s="41"/>
      <c r="Z170" s="41"/>
      <c r="AA170" s="41"/>
      <c r="AB170" s="41"/>
      <c r="AC170" s="41"/>
      <c r="AD170" s="41"/>
      <c r="AE170" s="41"/>
      <c r="AR170" s="220" t="s">
        <v>152</v>
      </c>
      <c r="AT170" s="220" t="s">
        <v>148</v>
      </c>
      <c r="AU170" s="220" t="s">
        <v>83</v>
      </c>
      <c r="AY170" s="20" t="s">
        <v>146</v>
      </c>
      <c r="BE170" s="221">
        <f>IF(N170="základní",J170,0)</f>
        <v>0</v>
      </c>
      <c r="BF170" s="221">
        <f>IF(N170="snížená",J170,0)</f>
        <v>0</v>
      </c>
      <c r="BG170" s="221">
        <f>IF(N170="zákl. přenesená",J170,0)</f>
        <v>0</v>
      </c>
      <c r="BH170" s="221">
        <f>IF(N170="sníž. přenesená",J170,0)</f>
        <v>0</v>
      </c>
      <c r="BI170" s="221">
        <f>IF(N170="nulová",J170,0)</f>
        <v>0</v>
      </c>
      <c r="BJ170" s="20" t="s">
        <v>81</v>
      </c>
      <c r="BK170" s="221">
        <f>ROUND(I170*H170,2)</f>
        <v>0</v>
      </c>
      <c r="BL170" s="20" t="s">
        <v>152</v>
      </c>
      <c r="BM170" s="220" t="s">
        <v>1787</v>
      </c>
    </row>
    <row r="171" s="2" customFormat="1">
      <c r="A171" s="41"/>
      <c r="B171" s="42"/>
      <c r="C171" s="43"/>
      <c r="D171" s="222" t="s">
        <v>154</v>
      </c>
      <c r="E171" s="43"/>
      <c r="F171" s="223" t="s">
        <v>902</v>
      </c>
      <c r="G171" s="43"/>
      <c r="H171" s="43"/>
      <c r="I171" s="224"/>
      <c r="J171" s="43"/>
      <c r="K171" s="43"/>
      <c r="L171" s="47"/>
      <c r="M171" s="225"/>
      <c r="N171" s="226"/>
      <c r="O171" s="87"/>
      <c r="P171" s="87"/>
      <c r="Q171" s="87"/>
      <c r="R171" s="87"/>
      <c r="S171" s="87"/>
      <c r="T171" s="88"/>
      <c r="U171" s="41"/>
      <c r="V171" s="41"/>
      <c r="W171" s="41"/>
      <c r="X171" s="41"/>
      <c r="Y171" s="41"/>
      <c r="Z171" s="41"/>
      <c r="AA171" s="41"/>
      <c r="AB171" s="41"/>
      <c r="AC171" s="41"/>
      <c r="AD171" s="41"/>
      <c r="AE171" s="41"/>
      <c r="AT171" s="20" t="s">
        <v>154</v>
      </c>
      <c r="AU171" s="20" t="s">
        <v>83</v>
      </c>
    </row>
    <row r="172" s="2" customFormat="1" ht="16.5" customHeight="1">
      <c r="A172" s="41"/>
      <c r="B172" s="42"/>
      <c r="C172" s="208" t="s">
        <v>296</v>
      </c>
      <c r="D172" s="208" t="s">
        <v>148</v>
      </c>
      <c r="E172" s="209" t="s">
        <v>323</v>
      </c>
      <c r="F172" s="210" t="s">
        <v>324</v>
      </c>
      <c r="G172" s="211" t="s">
        <v>151</v>
      </c>
      <c r="H172" s="212">
        <v>99.840000000000003</v>
      </c>
      <c r="I172" s="213"/>
      <c r="J172" s="214">
        <f>ROUND(I172*H172,2)</f>
        <v>0</v>
      </c>
      <c r="K172" s="215"/>
      <c r="L172" s="47"/>
      <c r="M172" s="216" t="s">
        <v>19</v>
      </c>
      <c r="N172" s="217" t="s">
        <v>44</v>
      </c>
      <c r="O172" s="87"/>
      <c r="P172" s="218">
        <f>O172*H172</f>
        <v>0</v>
      </c>
      <c r="Q172" s="218">
        <v>0</v>
      </c>
      <c r="R172" s="218">
        <f>Q172*H172</f>
        <v>0</v>
      </c>
      <c r="S172" s="218">
        <v>0</v>
      </c>
      <c r="T172" s="219">
        <f>S172*H172</f>
        <v>0</v>
      </c>
      <c r="U172" s="41"/>
      <c r="V172" s="41"/>
      <c r="W172" s="41"/>
      <c r="X172" s="41"/>
      <c r="Y172" s="41"/>
      <c r="Z172" s="41"/>
      <c r="AA172" s="41"/>
      <c r="AB172" s="41"/>
      <c r="AC172" s="41"/>
      <c r="AD172" s="41"/>
      <c r="AE172" s="41"/>
      <c r="AR172" s="220" t="s">
        <v>152</v>
      </c>
      <c r="AT172" s="220" t="s">
        <v>148</v>
      </c>
      <c r="AU172" s="220" t="s">
        <v>83</v>
      </c>
      <c r="AY172" s="20" t="s">
        <v>146</v>
      </c>
      <c r="BE172" s="221">
        <f>IF(N172="základní",J172,0)</f>
        <v>0</v>
      </c>
      <c r="BF172" s="221">
        <f>IF(N172="snížená",J172,0)</f>
        <v>0</v>
      </c>
      <c r="BG172" s="221">
        <f>IF(N172="zákl. přenesená",J172,0)</f>
        <v>0</v>
      </c>
      <c r="BH172" s="221">
        <f>IF(N172="sníž. přenesená",J172,0)</f>
        <v>0</v>
      </c>
      <c r="BI172" s="221">
        <f>IF(N172="nulová",J172,0)</f>
        <v>0</v>
      </c>
      <c r="BJ172" s="20" t="s">
        <v>81</v>
      </c>
      <c r="BK172" s="221">
        <f>ROUND(I172*H172,2)</f>
        <v>0</v>
      </c>
      <c r="BL172" s="20" t="s">
        <v>152</v>
      </c>
      <c r="BM172" s="220" t="s">
        <v>1788</v>
      </c>
    </row>
    <row r="173" s="2" customFormat="1">
      <c r="A173" s="41"/>
      <c r="B173" s="42"/>
      <c r="C173" s="43"/>
      <c r="D173" s="222" t="s">
        <v>154</v>
      </c>
      <c r="E173" s="43"/>
      <c r="F173" s="223" t="s">
        <v>326</v>
      </c>
      <c r="G173" s="43"/>
      <c r="H173" s="43"/>
      <c r="I173" s="224"/>
      <c r="J173" s="43"/>
      <c r="K173" s="43"/>
      <c r="L173" s="47"/>
      <c r="M173" s="225"/>
      <c r="N173" s="226"/>
      <c r="O173" s="87"/>
      <c r="P173" s="87"/>
      <c r="Q173" s="87"/>
      <c r="R173" s="87"/>
      <c r="S173" s="87"/>
      <c r="T173" s="88"/>
      <c r="U173" s="41"/>
      <c r="V173" s="41"/>
      <c r="W173" s="41"/>
      <c r="X173" s="41"/>
      <c r="Y173" s="41"/>
      <c r="Z173" s="41"/>
      <c r="AA173" s="41"/>
      <c r="AB173" s="41"/>
      <c r="AC173" s="41"/>
      <c r="AD173" s="41"/>
      <c r="AE173" s="41"/>
      <c r="AT173" s="20" t="s">
        <v>154</v>
      </c>
      <c r="AU173" s="20" t="s">
        <v>83</v>
      </c>
    </row>
    <row r="174" s="12" customFormat="1" ht="22.8" customHeight="1">
      <c r="A174" s="12"/>
      <c r="B174" s="192"/>
      <c r="C174" s="193"/>
      <c r="D174" s="194" t="s">
        <v>72</v>
      </c>
      <c r="E174" s="206" t="s">
        <v>196</v>
      </c>
      <c r="F174" s="206" t="s">
        <v>382</v>
      </c>
      <c r="G174" s="193"/>
      <c r="H174" s="193"/>
      <c r="I174" s="196"/>
      <c r="J174" s="207">
        <f>BK174</f>
        <v>0</v>
      </c>
      <c r="K174" s="193"/>
      <c r="L174" s="198"/>
      <c r="M174" s="199"/>
      <c r="N174" s="200"/>
      <c r="O174" s="200"/>
      <c r="P174" s="201">
        <f>SUM(P175:P196)</f>
        <v>0</v>
      </c>
      <c r="Q174" s="200"/>
      <c r="R174" s="201">
        <f>SUM(R175:R196)</f>
        <v>0.34855600000000003</v>
      </c>
      <c r="S174" s="200"/>
      <c r="T174" s="202">
        <f>SUM(T175:T196)</f>
        <v>0</v>
      </c>
      <c r="U174" s="12"/>
      <c r="V174" s="12"/>
      <c r="W174" s="12"/>
      <c r="X174" s="12"/>
      <c r="Y174" s="12"/>
      <c r="Z174" s="12"/>
      <c r="AA174" s="12"/>
      <c r="AB174" s="12"/>
      <c r="AC174" s="12"/>
      <c r="AD174" s="12"/>
      <c r="AE174" s="12"/>
      <c r="AR174" s="203" t="s">
        <v>81</v>
      </c>
      <c r="AT174" s="204" t="s">
        <v>72</v>
      </c>
      <c r="AU174" s="204" t="s">
        <v>81</v>
      </c>
      <c r="AY174" s="203" t="s">
        <v>146</v>
      </c>
      <c r="BK174" s="205">
        <f>SUM(BK175:BK196)</f>
        <v>0</v>
      </c>
    </row>
    <row r="175" s="2" customFormat="1" ht="24.15" customHeight="1">
      <c r="A175" s="41"/>
      <c r="B175" s="42"/>
      <c r="C175" s="208" t="s">
        <v>302</v>
      </c>
      <c r="D175" s="208" t="s">
        <v>148</v>
      </c>
      <c r="E175" s="209" t="s">
        <v>1789</v>
      </c>
      <c r="F175" s="210" t="s">
        <v>1790</v>
      </c>
      <c r="G175" s="211" t="s">
        <v>269</v>
      </c>
      <c r="H175" s="212">
        <v>1</v>
      </c>
      <c r="I175" s="213"/>
      <c r="J175" s="214">
        <f>ROUND(I175*H175,2)</f>
        <v>0</v>
      </c>
      <c r="K175" s="215"/>
      <c r="L175" s="47"/>
      <c r="M175" s="216" t="s">
        <v>19</v>
      </c>
      <c r="N175" s="217" t="s">
        <v>44</v>
      </c>
      <c r="O175" s="87"/>
      <c r="P175" s="218">
        <f>O175*H175</f>
        <v>0</v>
      </c>
      <c r="Q175" s="218">
        <v>0.0016199999999999999</v>
      </c>
      <c r="R175" s="218">
        <f>Q175*H175</f>
        <v>0.0016199999999999999</v>
      </c>
      <c r="S175" s="218">
        <v>0</v>
      </c>
      <c r="T175" s="219">
        <f>S175*H175</f>
        <v>0</v>
      </c>
      <c r="U175" s="41"/>
      <c r="V175" s="41"/>
      <c r="W175" s="41"/>
      <c r="X175" s="41"/>
      <c r="Y175" s="41"/>
      <c r="Z175" s="41"/>
      <c r="AA175" s="41"/>
      <c r="AB175" s="41"/>
      <c r="AC175" s="41"/>
      <c r="AD175" s="41"/>
      <c r="AE175" s="41"/>
      <c r="AR175" s="220" t="s">
        <v>152</v>
      </c>
      <c r="AT175" s="220" t="s">
        <v>148</v>
      </c>
      <c r="AU175" s="220" t="s">
        <v>83</v>
      </c>
      <c r="AY175" s="20" t="s">
        <v>146</v>
      </c>
      <c r="BE175" s="221">
        <f>IF(N175="základní",J175,0)</f>
        <v>0</v>
      </c>
      <c r="BF175" s="221">
        <f>IF(N175="snížená",J175,0)</f>
        <v>0</v>
      </c>
      <c r="BG175" s="221">
        <f>IF(N175="zákl. přenesená",J175,0)</f>
        <v>0</v>
      </c>
      <c r="BH175" s="221">
        <f>IF(N175="sníž. přenesená",J175,0)</f>
        <v>0</v>
      </c>
      <c r="BI175" s="221">
        <f>IF(N175="nulová",J175,0)</f>
        <v>0</v>
      </c>
      <c r="BJ175" s="20" t="s">
        <v>81</v>
      </c>
      <c r="BK175" s="221">
        <f>ROUND(I175*H175,2)</f>
        <v>0</v>
      </c>
      <c r="BL175" s="20" t="s">
        <v>152</v>
      </c>
      <c r="BM175" s="220" t="s">
        <v>1791</v>
      </c>
    </row>
    <row r="176" s="2" customFormat="1">
      <c r="A176" s="41"/>
      <c r="B176" s="42"/>
      <c r="C176" s="43"/>
      <c r="D176" s="222" t="s">
        <v>154</v>
      </c>
      <c r="E176" s="43"/>
      <c r="F176" s="223" t="s">
        <v>1792</v>
      </c>
      <c r="G176" s="43"/>
      <c r="H176" s="43"/>
      <c r="I176" s="224"/>
      <c r="J176" s="43"/>
      <c r="K176" s="43"/>
      <c r="L176" s="47"/>
      <c r="M176" s="225"/>
      <c r="N176" s="226"/>
      <c r="O176" s="87"/>
      <c r="P176" s="87"/>
      <c r="Q176" s="87"/>
      <c r="R176" s="87"/>
      <c r="S176" s="87"/>
      <c r="T176" s="88"/>
      <c r="U176" s="41"/>
      <c r="V176" s="41"/>
      <c r="W176" s="41"/>
      <c r="X176" s="41"/>
      <c r="Y176" s="41"/>
      <c r="Z176" s="41"/>
      <c r="AA176" s="41"/>
      <c r="AB176" s="41"/>
      <c r="AC176" s="41"/>
      <c r="AD176" s="41"/>
      <c r="AE176" s="41"/>
      <c r="AT176" s="20" t="s">
        <v>154</v>
      </c>
      <c r="AU176" s="20" t="s">
        <v>83</v>
      </c>
    </row>
    <row r="177" s="2" customFormat="1" ht="24.15" customHeight="1">
      <c r="A177" s="41"/>
      <c r="B177" s="42"/>
      <c r="C177" s="261" t="s">
        <v>307</v>
      </c>
      <c r="D177" s="261" t="s">
        <v>242</v>
      </c>
      <c r="E177" s="262" t="s">
        <v>1793</v>
      </c>
      <c r="F177" s="263" t="s">
        <v>1794</v>
      </c>
      <c r="G177" s="264" t="s">
        <v>269</v>
      </c>
      <c r="H177" s="265">
        <v>1</v>
      </c>
      <c r="I177" s="266"/>
      <c r="J177" s="267">
        <f>ROUND(I177*H177,2)</f>
        <v>0</v>
      </c>
      <c r="K177" s="268"/>
      <c r="L177" s="269"/>
      <c r="M177" s="270" t="s">
        <v>19</v>
      </c>
      <c r="N177" s="271" t="s">
        <v>44</v>
      </c>
      <c r="O177" s="87"/>
      <c r="P177" s="218">
        <f>O177*H177</f>
        <v>0</v>
      </c>
      <c r="Q177" s="218">
        <v>0.019900000000000001</v>
      </c>
      <c r="R177" s="218">
        <f>Q177*H177</f>
        <v>0.019900000000000001</v>
      </c>
      <c r="S177" s="218">
        <v>0</v>
      </c>
      <c r="T177" s="219">
        <f>S177*H177</f>
        <v>0</v>
      </c>
      <c r="U177" s="41"/>
      <c r="V177" s="41"/>
      <c r="W177" s="41"/>
      <c r="X177" s="41"/>
      <c r="Y177" s="41"/>
      <c r="Z177" s="41"/>
      <c r="AA177" s="41"/>
      <c r="AB177" s="41"/>
      <c r="AC177" s="41"/>
      <c r="AD177" s="41"/>
      <c r="AE177" s="41"/>
      <c r="AR177" s="220" t="s">
        <v>196</v>
      </c>
      <c r="AT177" s="220" t="s">
        <v>242</v>
      </c>
      <c r="AU177" s="220" t="s">
        <v>83</v>
      </c>
      <c r="AY177" s="20" t="s">
        <v>146</v>
      </c>
      <c r="BE177" s="221">
        <f>IF(N177="základní",J177,0)</f>
        <v>0</v>
      </c>
      <c r="BF177" s="221">
        <f>IF(N177="snížená",J177,0)</f>
        <v>0</v>
      </c>
      <c r="BG177" s="221">
        <f>IF(N177="zákl. přenesená",J177,0)</f>
        <v>0</v>
      </c>
      <c r="BH177" s="221">
        <f>IF(N177="sníž. přenesená",J177,0)</f>
        <v>0</v>
      </c>
      <c r="BI177" s="221">
        <f>IF(N177="nulová",J177,0)</f>
        <v>0</v>
      </c>
      <c r="BJ177" s="20" t="s">
        <v>81</v>
      </c>
      <c r="BK177" s="221">
        <f>ROUND(I177*H177,2)</f>
        <v>0</v>
      </c>
      <c r="BL177" s="20" t="s">
        <v>152</v>
      </c>
      <c r="BM177" s="220" t="s">
        <v>1795</v>
      </c>
    </row>
    <row r="178" s="2" customFormat="1" ht="24.15" customHeight="1">
      <c r="A178" s="41"/>
      <c r="B178" s="42"/>
      <c r="C178" s="261" t="s">
        <v>312</v>
      </c>
      <c r="D178" s="261" t="s">
        <v>242</v>
      </c>
      <c r="E178" s="262" t="s">
        <v>1796</v>
      </c>
      <c r="F178" s="263" t="s">
        <v>1797</v>
      </c>
      <c r="G178" s="264" t="s">
        <v>269</v>
      </c>
      <c r="H178" s="265">
        <v>1</v>
      </c>
      <c r="I178" s="266"/>
      <c r="J178" s="267">
        <f>ROUND(I178*H178,2)</f>
        <v>0</v>
      </c>
      <c r="K178" s="268"/>
      <c r="L178" s="269"/>
      <c r="M178" s="270" t="s">
        <v>19</v>
      </c>
      <c r="N178" s="271" t="s">
        <v>44</v>
      </c>
      <c r="O178" s="87"/>
      <c r="P178" s="218">
        <f>O178*H178</f>
        <v>0</v>
      </c>
      <c r="Q178" s="218">
        <v>0.021000000000000001</v>
      </c>
      <c r="R178" s="218">
        <f>Q178*H178</f>
        <v>0.021000000000000001</v>
      </c>
      <c r="S178" s="218">
        <v>0</v>
      </c>
      <c r="T178" s="219">
        <f>S178*H178</f>
        <v>0</v>
      </c>
      <c r="U178" s="41"/>
      <c r="V178" s="41"/>
      <c r="W178" s="41"/>
      <c r="X178" s="41"/>
      <c r="Y178" s="41"/>
      <c r="Z178" s="41"/>
      <c r="AA178" s="41"/>
      <c r="AB178" s="41"/>
      <c r="AC178" s="41"/>
      <c r="AD178" s="41"/>
      <c r="AE178" s="41"/>
      <c r="AR178" s="220" t="s">
        <v>196</v>
      </c>
      <c r="AT178" s="220" t="s">
        <v>242</v>
      </c>
      <c r="AU178" s="220" t="s">
        <v>83</v>
      </c>
      <c r="AY178" s="20" t="s">
        <v>146</v>
      </c>
      <c r="BE178" s="221">
        <f>IF(N178="základní",J178,0)</f>
        <v>0</v>
      </c>
      <c r="BF178" s="221">
        <f>IF(N178="snížená",J178,0)</f>
        <v>0</v>
      </c>
      <c r="BG178" s="221">
        <f>IF(N178="zákl. přenesená",J178,0)</f>
        <v>0</v>
      </c>
      <c r="BH178" s="221">
        <f>IF(N178="sníž. přenesená",J178,0)</f>
        <v>0</v>
      </c>
      <c r="BI178" s="221">
        <f>IF(N178="nulová",J178,0)</f>
        <v>0</v>
      </c>
      <c r="BJ178" s="20" t="s">
        <v>81</v>
      </c>
      <c r="BK178" s="221">
        <f>ROUND(I178*H178,2)</f>
        <v>0</v>
      </c>
      <c r="BL178" s="20" t="s">
        <v>152</v>
      </c>
      <c r="BM178" s="220" t="s">
        <v>1798</v>
      </c>
    </row>
    <row r="179" s="2" customFormat="1" ht="24.15" customHeight="1">
      <c r="A179" s="41"/>
      <c r="B179" s="42"/>
      <c r="C179" s="261" t="s">
        <v>317</v>
      </c>
      <c r="D179" s="261" t="s">
        <v>242</v>
      </c>
      <c r="E179" s="262" t="s">
        <v>1799</v>
      </c>
      <c r="F179" s="263" t="s">
        <v>1800</v>
      </c>
      <c r="G179" s="264" t="s">
        <v>269</v>
      </c>
      <c r="H179" s="265">
        <v>1</v>
      </c>
      <c r="I179" s="266"/>
      <c r="J179" s="267">
        <f>ROUND(I179*H179,2)</f>
        <v>0</v>
      </c>
      <c r="K179" s="268"/>
      <c r="L179" s="269"/>
      <c r="M179" s="270" t="s">
        <v>19</v>
      </c>
      <c r="N179" s="271" t="s">
        <v>44</v>
      </c>
      <c r="O179" s="87"/>
      <c r="P179" s="218">
        <f>O179*H179</f>
        <v>0</v>
      </c>
      <c r="Q179" s="218">
        <v>0.00058</v>
      </c>
      <c r="R179" s="218">
        <f>Q179*H179</f>
        <v>0.00058</v>
      </c>
      <c r="S179" s="218">
        <v>0</v>
      </c>
      <c r="T179" s="219">
        <f>S179*H179</f>
        <v>0</v>
      </c>
      <c r="U179" s="41"/>
      <c r="V179" s="41"/>
      <c r="W179" s="41"/>
      <c r="X179" s="41"/>
      <c r="Y179" s="41"/>
      <c r="Z179" s="41"/>
      <c r="AA179" s="41"/>
      <c r="AB179" s="41"/>
      <c r="AC179" s="41"/>
      <c r="AD179" s="41"/>
      <c r="AE179" s="41"/>
      <c r="AR179" s="220" t="s">
        <v>196</v>
      </c>
      <c r="AT179" s="220" t="s">
        <v>242</v>
      </c>
      <c r="AU179" s="220" t="s">
        <v>83</v>
      </c>
      <c r="AY179" s="20" t="s">
        <v>146</v>
      </c>
      <c r="BE179" s="221">
        <f>IF(N179="základní",J179,0)</f>
        <v>0</v>
      </c>
      <c r="BF179" s="221">
        <f>IF(N179="snížená",J179,0)</f>
        <v>0</v>
      </c>
      <c r="BG179" s="221">
        <f>IF(N179="zákl. přenesená",J179,0)</f>
        <v>0</v>
      </c>
      <c r="BH179" s="221">
        <f>IF(N179="sníž. přenesená",J179,0)</f>
        <v>0</v>
      </c>
      <c r="BI179" s="221">
        <f>IF(N179="nulová",J179,0)</f>
        <v>0</v>
      </c>
      <c r="BJ179" s="20" t="s">
        <v>81</v>
      </c>
      <c r="BK179" s="221">
        <f>ROUND(I179*H179,2)</f>
        <v>0</v>
      </c>
      <c r="BL179" s="20" t="s">
        <v>152</v>
      </c>
      <c r="BM179" s="220" t="s">
        <v>1801</v>
      </c>
    </row>
    <row r="180" s="2" customFormat="1" ht="24.15" customHeight="1">
      <c r="A180" s="41"/>
      <c r="B180" s="42"/>
      <c r="C180" s="261" t="s">
        <v>322</v>
      </c>
      <c r="D180" s="261" t="s">
        <v>242</v>
      </c>
      <c r="E180" s="262" t="s">
        <v>1802</v>
      </c>
      <c r="F180" s="263" t="s">
        <v>1803</v>
      </c>
      <c r="G180" s="264" t="s">
        <v>269</v>
      </c>
      <c r="H180" s="265">
        <v>1</v>
      </c>
      <c r="I180" s="266"/>
      <c r="J180" s="267">
        <f>ROUND(I180*H180,2)</f>
        <v>0</v>
      </c>
      <c r="K180" s="268"/>
      <c r="L180" s="269"/>
      <c r="M180" s="270" t="s">
        <v>19</v>
      </c>
      <c r="N180" s="271" t="s">
        <v>44</v>
      </c>
      <c r="O180" s="87"/>
      <c r="P180" s="218">
        <f>O180*H180</f>
        <v>0</v>
      </c>
      <c r="Q180" s="218">
        <v>0.0063099999999999996</v>
      </c>
      <c r="R180" s="218">
        <f>Q180*H180</f>
        <v>0.0063099999999999996</v>
      </c>
      <c r="S180" s="218">
        <v>0</v>
      </c>
      <c r="T180" s="219">
        <f>S180*H180</f>
        <v>0</v>
      </c>
      <c r="U180" s="41"/>
      <c r="V180" s="41"/>
      <c r="W180" s="41"/>
      <c r="X180" s="41"/>
      <c r="Y180" s="41"/>
      <c r="Z180" s="41"/>
      <c r="AA180" s="41"/>
      <c r="AB180" s="41"/>
      <c r="AC180" s="41"/>
      <c r="AD180" s="41"/>
      <c r="AE180" s="41"/>
      <c r="AR180" s="220" t="s">
        <v>196</v>
      </c>
      <c r="AT180" s="220" t="s">
        <v>242</v>
      </c>
      <c r="AU180" s="220" t="s">
        <v>83</v>
      </c>
      <c r="AY180" s="20" t="s">
        <v>146</v>
      </c>
      <c r="BE180" s="221">
        <f>IF(N180="základní",J180,0)</f>
        <v>0</v>
      </c>
      <c r="BF180" s="221">
        <f>IF(N180="snížená",J180,0)</f>
        <v>0</v>
      </c>
      <c r="BG180" s="221">
        <f>IF(N180="zákl. přenesená",J180,0)</f>
        <v>0</v>
      </c>
      <c r="BH180" s="221">
        <f>IF(N180="sníž. přenesená",J180,0)</f>
        <v>0</v>
      </c>
      <c r="BI180" s="221">
        <f>IF(N180="nulová",J180,0)</f>
        <v>0</v>
      </c>
      <c r="BJ180" s="20" t="s">
        <v>81</v>
      </c>
      <c r="BK180" s="221">
        <f>ROUND(I180*H180,2)</f>
        <v>0</v>
      </c>
      <c r="BL180" s="20" t="s">
        <v>152</v>
      </c>
      <c r="BM180" s="220" t="s">
        <v>1804</v>
      </c>
    </row>
    <row r="181" s="2" customFormat="1" ht="16.5" customHeight="1">
      <c r="A181" s="41"/>
      <c r="B181" s="42"/>
      <c r="C181" s="208" t="s">
        <v>328</v>
      </c>
      <c r="D181" s="208" t="s">
        <v>148</v>
      </c>
      <c r="E181" s="209" t="s">
        <v>1805</v>
      </c>
      <c r="F181" s="210" t="s">
        <v>1806</v>
      </c>
      <c r="G181" s="211" t="s">
        <v>269</v>
      </c>
      <c r="H181" s="212">
        <v>1</v>
      </c>
      <c r="I181" s="213"/>
      <c r="J181" s="214">
        <f>ROUND(I181*H181,2)</f>
        <v>0</v>
      </c>
      <c r="K181" s="215"/>
      <c r="L181" s="47"/>
      <c r="M181" s="216" t="s">
        <v>19</v>
      </c>
      <c r="N181" s="217" t="s">
        <v>44</v>
      </c>
      <c r="O181" s="87"/>
      <c r="P181" s="218">
        <f>O181*H181</f>
        <v>0</v>
      </c>
      <c r="Q181" s="218">
        <v>0.040000000000000001</v>
      </c>
      <c r="R181" s="218">
        <f>Q181*H181</f>
        <v>0.040000000000000001</v>
      </c>
      <c r="S181" s="218">
        <v>0</v>
      </c>
      <c r="T181" s="219">
        <f>S181*H181</f>
        <v>0</v>
      </c>
      <c r="U181" s="41"/>
      <c r="V181" s="41"/>
      <c r="W181" s="41"/>
      <c r="X181" s="41"/>
      <c r="Y181" s="41"/>
      <c r="Z181" s="41"/>
      <c r="AA181" s="41"/>
      <c r="AB181" s="41"/>
      <c r="AC181" s="41"/>
      <c r="AD181" s="41"/>
      <c r="AE181" s="41"/>
      <c r="AR181" s="220" t="s">
        <v>152</v>
      </c>
      <c r="AT181" s="220" t="s">
        <v>148</v>
      </c>
      <c r="AU181" s="220" t="s">
        <v>83</v>
      </c>
      <c r="AY181" s="20" t="s">
        <v>146</v>
      </c>
      <c r="BE181" s="221">
        <f>IF(N181="základní",J181,0)</f>
        <v>0</v>
      </c>
      <c r="BF181" s="221">
        <f>IF(N181="snížená",J181,0)</f>
        <v>0</v>
      </c>
      <c r="BG181" s="221">
        <f>IF(N181="zákl. přenesená",J181,0)</f>
        <v>0</v>
      </c>
      <c r="BH181" s="221">
        <f>IF(N181="sníž. přenesená",J181,0)</f>
        <v>0</v>
      </c>
      <c r="BI181" s="221">
        <f>IF(N181="nulová",J181,0)</f>
        <v>0</v>
      </c>
      <c r="BJ181" s="20" t="s">
        <v>81</v>
      </c>
      <c r="BK181" s="221">
        <f>ROUND(I181*H181,2)</f>
        <v>0</v>
      </c>
      <c r="BL181" s="20" t="s">
        <v>152</v>
      </c>
      <c r="BM181" s="220" t="s">
        <v>1807</v>
      </c>
    </row>
    <row r="182" s="2" customFormat="1">
      <c r="A182" s="41"/>
      <c r="B182" s="42"/>
      <c r="C182" s="43"/>
      <c r="D182" s="222" t="s">
        <v>154</v>
      </c>
      <c r="E182" s="43"/>
      <c r="F182" s="223" t="s">
        <v>1808</v>
      </c>
      <c r="G182" s="43"/>
      <c r="H182" s="43"/>
      <c r="I182" s="224"/>
      <c r="J182" s="43"/>
      <c r="K182" s="43"/>
      <c r="L182" s="47"/>
      <c r="M182" s="225"/>
      <c r="N182" s="226"/>
      <c r="O182" s="87"/>
      <c r="P182" s="87"/>
      <c r="Q182" s="87"/>
      <c r="R182" s="87"/>
      <c r="S182" s="87"/>
      <c r="T182" s="88"/>
      <c r="U182" s="41"/>
      <c r="V182" s="41"/>
      <c r="W182" s="41"/>
      <c r="X182" s="41"/>
      <c r="Y182" s="41"/>
      <c r="Z182" s="41"/>
      <c r="AA182" s="41"/>
      <c r="AB182" s="41"/>
      <c r="AC182" s="41"/>
      <c r="AD182" s="41"/>
      <c r="AE182" s="41"/>
      <c r="AT182" s="20" t="s">
        <v>154</v>
      </c>
      <c r="AU182" s="20" t="s">
        <v>83</v>
      </c>
    </row>
    <row r="183" s="2" customFormat="1" ht="16.5" customHeight="1">
      <c r="A183" s="41"/>
      <c r="B183" s="42"/>
      <c r="C183" s="208" t="s">
        <v>333</v>
      </c>
      <c r="D183" s="208" t="s">
        <v>148</v>
      </c>
      <c r="E183" s="209" t="s">
        <v>1809</v>
      </c>
      <c r="F183" s="210" t="s">
        <v>1810</v>
      </c>
      <c r="G183" s="211" t="s">
        <v>269</v>
      </c>
      <c r="H183" s="212">
        <v>1</v>
      </c>
      <c r="I183" s="213"/>
      <c r="J183" s="214">
        <f>ROUND(I183*H183,2)</f>
        <v>0</v>
      </c>
      <c r="K183" s="215"/>
      <c r="L183" s="47"/>
      <c r="M183" s="216" t="s">
        <v>19</v>
      </c>
      <c r="N183" s="217" t="s">
        <v>44</v>
      </c>
      <c r="O183" s="87"/>
      <c r="P183" s="218">
        <f>O183*H183</f>
        <v>0</v>
      </c>
      <c r="Q183" s="218">
        <v>0.00031</v>
      </c>
      <c r="R183" s="218">
        <f>Q183*H183</f>
        <v>0.00031</v>
      </c>
      <c r="S183" s="218">
        <v>0</v>
      </c>
      <c r="T183" s="219">
        <f>S183*H183</f>
        <v>0</v>
      </c>
      <c r="U183" s="41"/>
      <c r="V183" s="41"/>
      <c r="W183" s="41"/>
      <c r="X183" s="41"/>
      <c r="Y183" s="41"/>
      <c r="Z183" s="41"/>
      <c r="AA183" s="41"/>
      <c r="AB183" s="41"/>
      <c r="AC183" s="41"/>
      <c r="AD183" s="41"/>
      <c r="AE183" s="41"/>
      <c r="AR183" s="220" t="s">
        <v>152</v>
      </c>
      <c r="AT183" s="220" t="s">
        <v>148</v>
      </c>
      <c r="AU183" s="220" t="s">
        <v>83</v>
      </c>
      <c r="AY183" s="20" t="s">
        <v>146</v>
      </c>
      <c r="BE183" s="221">
        <f>IF(N183="základní",J183,0)</f>
        <v>0</v>
      </c>
      <c r="BF183" s="221">
        <f>IF(N183="snížená",J183,0)</f>
        <v>0</v>
      </c>
      <c r="BG183" s="221">
        <f>IF(N183="zákl. přenesená",J183,0)</f>
        <v>0</v>
      </c>
      <c r="BH183" s="221">
        <f>IF(N183="sníž. přenesená",J183,0)</f>
        <v>0</v>
      </c>
      <c r="BI183" s="221">
        <f>IF(N183="nulová",J183,0)</f>
        <v>0</v>
      </c>
      <c r="BJ183" s="20" t="s">
        <v>81</v>
      </c>
      <c r="BK183" s="221">
        <f>ROUND(I183*H183,2)</f>
        <v>0</v>
      </c>
      <c r="BL183" s="20" t="s">
        <v>152</v>
      </c>
      <c r="BM183" s="220" t="s">
        <v>1811</v>
      </c>
    </row>
    <row r="184" s="2" customFormat="1">
      <c r="A184" s="41"/>
      <c r="B184" s="42"/>
      <c r="C184" s="43"/>
      <c r="D184" s="222" t="s">
        <v>154</v>
      </c>
      <c r="E184" s="43"/>
      <c r="F184" s="223" t="s">
        <v>1812</v>
      </c>
      <c r="G184" s="43"/>
      <c r="H184" s="43"/>
      <c r="I184" s="224"/>
      <c r="J184" s="43"/>
      <c r="K184" s="43"/>
      <c r="L184" s="47"/>
      <c r="M184" s="225"/>
      <c r="N184" s="226"/>
      <c r="O184" s="87"/>
      <c r="P184" s="87"/>
      <c r="Q184" s="87"/>
      <c r="R184" s="87"/>
      <c r="S184" s="87"/>
      <c r="T184" s="88"/>
      <c r="U184" s="41"/>
      <c r="V184" s="41"/>
      <c r="W184" s="41"/>
      <c r="X184" s="41"/>
      <c r="Y184" s="41"/>
      <c r="Z184" s="41"/>
      <c r="AA184" s="41"/>
      <c r="AB184" s="41"/>
      <c r="AC184" s="41"/>
      <c r="AD184" s="41"/>
      <c r="AE184" s="41"/>
      <c r="AT184" s="20" t="s">
        <v>154</v>
      </c>
      <c r="AU184" s="20" t="s">
        <v>83</v>
      </c>
    </row>
    <row r="185" s="2" customFormat="1" ht="16.5" customHeight="1">
      <c r="A185" s="41"/>
      <c r="B185" s="42"/>
      <c r="C185" s="208" t="s">
        <v>339</v>
      </c>
      <c r="D185" s="208" t="s">
        <v>148</v>
      </c>
      <c r="E185" s="209" t="s">
        <v>1184</v>
      </c>
      <c r="F185" s="210" t="s">
        <v>1185</v>
      </c>
      <c r="G185" s="211" t="s">
        <v>261</v>
      </c>
      <c r="H185" s="212">
        <v>1065.5999999999999</v>
      </c>
      <c r="I185" s="213"/>
      <c r="J185" s="214">
        <f>ROUND(I185*H185,2)</f>
        <v>0</v>
      </c>
      <c r="K185" s="215"/>
      <c r="L185" s="47"/>
      <c r="M185" s="216" t="s">
        <v>19</v>
      </c>
      <c r="N185" s="217" t="s">
        <v>44</v>
      </c>
      <c r="O185" s="87"/>
      <c r="P185" s="218">
        <f>O185*H185</f>
        <v>0</v>
      </c>
      <c r="Q185" s="218">
        <v>0.00019000000000000001</v>
      </c>
      <c r="R185" s="218">
        <f>Q185*H185</f>
        <v>0.20246400000000001</v>
      </c>
      <c r="S185" s="218">
        <v>0</v>
      </c>
      <c r="T185" s="219">
        <f>S185*H185</f>
        <v>0</v>
      </c>
      <c r="U185" s="41"/>
      <c r="V185" s="41"/>
      <c r="W185" s="41"/>
      <c r="X185" s="41"/>
      <c r="Y185" s="41"/>
      <c r="Z185" s="41"/>
      <c r="AA185" s="41"/>
      <c r="AB185" s="41"/>
      <c r="AC185" s="41"/>
      <c r="AD185" s="41"/>
      <c r="AE185" s="41"/>
      <c r="AR185" s="220" t="s">
        <v>152</v>
      </c>
      <c r="AT185" s="220" t="s">
        <v>148</v>
      </c>
      <c r="AU185" s="220" t="s">
        <v>83</v>
      </c>
      <c r="AY185" s="20" t="s">
        <v>146</v>
      </c>
      <c r="BE185" s="221">
        <f>IF(N185="základní",J185,0)</f>
        <v>0</v>
      </c>
      <c r="BF185" s="221">
        <f>IF(N185="snížená",J185,0)</f>
        <v>0</v>
      </c>
      <c r="BG185" s="221">
        <f>IF(N185="zákl. přenesená",J185,0)</f>
        <v>0</v>
      </c>
      <c r="BH185" s="221">
        <f>IF(N185="sníž. přenesená",J185,0)</f>
        <v>0</v>
      </c>
      <c r="BI185" s="221">
        <f>IF(N185="nulová",J185,0)</f>
        <v>0</v>
      </c>
      <c r="BJ185" s="20" t="s">
        <v>81</v>
      </c>
      <c r="BK185" s="221">
        <f>ROUND(I185*H185,2)</f>
        <v>0</v>
      </c>
      <c r="BL185" s="20" t="s">
        <v>152</v>
      </c>
      <c r="BM185" s="220" t="s">
        <v>1813</v>
      </c>
    </row>
    <row r="186" s="2" customFormat="1">
      <c r="A186" s="41"/>
      <c r="B186" s="42"/>
      <c r="C186" s="43"/>
      <c r="D186" s="222" t="s">
        <v>154</v>
      </c>
      <c r="E186" s="43"/>
      <c r="F186" s="223" t="s">
        <v>1187</v>
      </c>
      <c r="G186" s="43"/>
      <c r="H186" s="43"/>
      <c r="I186" s="224"/>
      <c r="J186" s="43"/>
      <c r="K186" s="43"/>
      <c r="L186" s="47"/>
      <c r="M186" s="225"/>
      <c r="N186" s="226"/>
      <c r="O186" s="87"/>
      <c r="P186" s="87"/>
      <c r="Q186" s="87"/>
      <c r="R186" s="87"/>
      <c r="S186" s="87"/>
      <c r="T186" s="88"/>
      <c r="U186" s="41"/>
      <c r="V186" s="41"/>
      <c r="W186" s="41"/>
      <c r="X186" s="41"/>
      <c r="Y186" s="41"/>
      <c r="Z186" s="41"/>
      <c r="AA186" s="41"/>
      <c r="AB186" s="41"/>
      <c r="AC186" s="41"/>
      <c r="AD186" s="41"/>
      <c r="AE186" s="41"/>
      <c r="AT186" s="20" t="s">
        <v>154</v>
      </c>
      <c r="AU186" s="20" t="s">
        <v>83</v>
      </c>
    </row>
    <row r="187" s="13" customFormat="1">
      <c r="A187" s="13"/>
      <c r="B187" s="229"/>
      <c r="C187" s="230"/>
      <c r="D187" s="227" t="s">
        <v>184</v>
      </c>
      <c r="E187" s="231" t="s">
        <v>19</v>
      </c>
      <c r="F187" s="232" t="s">
        <v>1814</v>
      </c>
      <c r="G187" s="230"/>
      <c r="H187" s="233">
        <v>122.8</v>
      </c>
      <c r="I187" s="234"/>
      <c r="J187" s="230"/>
      <c r="K187" s="230"/>
      <c r="L187" s="235"/>
      <c r="M187" s="236"/>
      <c r="N187" s="237"/>
      <c r="O187" s="237"/>
      <c r="P187" s="237"/>
      <c r="Q187" s="237"/>
      <c r="R187" s="237"/>
      <c r="S187" s="237"/>
      <c r="T187" s="238"/>
      <c r="U187" s="13"/>
      <c r="V187" s="13"/>
      <c r="W187" s="13"/>
      <c r="X187" s="13"/>
      <c r="Y187" s="13"/>
      <c r="Z187" s="13"/>
      <c r="AA187" s="13"/>
      <c r="AB187" s="13"/>
      <c r="AC187" s="13"/>
      <c r="AD187" s="13"/>
      <c r="AE187" s="13"/>
      <c r="AT187" s="239" t="s">
        <v>184</v>
      </c>
      <c r="AU187" s="239" t="s">
        <v>83</v>
      </c>
      <c r="AV187" s="13" t="s">
        <v>83</v>
      </c>
      <c r="AW187" s="13" t="s">
        <v>35</v>
      </c>
      <c r="AX187" s="13" t="s">
        <v>73</v>
      </c>
      <c r="AY187" s="239" t="s">
        <v>146</v>
      </c>
    </row>
    <row r="188" s="13" customFormat="1">
      <c r="A188" s="13"/>
      <c r="B188" s="229"/>
      <c r="C188" s="230"/>
      <c r="D188" s="227" t="s">
        <v>184</v>
      </c>
      <c r="E188" s="231" t="s">
        <v>19</v>
      </c>
      <c r="F188" s="232" t="s">
        <v>1815</v>
      </c>
      <c r="G188" s="230"/>
      <c r="H188" s="233">
        <v>942.79999999999995</v>
      </c>
      <c r="I188" s="234"/>
      <c r="J188" s="230"/>
      <c r="K188" s="230"/>
      <c r="L188" s="235"/>
      <c r="M188" s="236"/>
      <c r="N188" s="237"/>
      <c r="O188" s="237"/>
      <c r="P188" s="237"/>
      <c r="Q188" s="237"/>
      <c r="R188" s="237"/>
      <c r="S188" s="237"/>
      <c r="T188" s="238"/>
      <c r="U188" s="13"/>
      <c r="V188" s="13"/>
      <c r="W188" s="13"/>
      <c r="X188" s="13"/>
      <c r="Y188" s="13"/>
      <c r="Z188" s="13"/>
      <c r="AA188" s="13"/>
      <c r="AB188" s="13"/>
      <c r="AC188" s="13"/>
      <c r="AD188" s="13"/>
      <c r="AE188" s="13"/>
      <c r="AT188" s="239" t="s">
        <v>184</v>
      </c>
      <c r="AU188" s="239" t="s">
        <v>83</v>
      </c>
      <c r="AV188" s="13" t="s">
        <v>83</v>
      </c>
      <c r="AW188" s="13" t="s">
        <v>35</v>
      </c>
      <c r="AX188" s="13" t="s">
        <v>73</v>
      </c>
      <c r="AY188" s="239" t="s">
        <v>146</v>
      </c>
    </row>
    <row r="189" s="14" customFormat="1">
      <c r="A189" s="14"/>
      <c r="B189" s="240"/>
      <c r="C189" s="241"/>
      <c r="D189" s="227" t="s">
        <v>184</v>
      </c>
      <c r="E189" s="242" t="s">
        <v>19</v>
      </c>
      <c r="F189" s="243" t="s">
        <v>189</v>
      </c>
      <c r="G189" s="241"/>
      <c r="H189" s="244">
        <v>1065.5999999999999</v>
      </c>
      <c r="I189" s="245"/>
      <c r="J189" s="241"/>
      <c r="K189" s="241"/>
      <c r="L189" s="246"/>
      <c r="M189" s="247"/>
      <c r="N189" s="248"/>
      <c r="O189" s="248"/>
      <c r="P189" s="248"/>
      <c r="Q189" s="248"/>
      <c r="R189" s="248"/>
      <c r="S189" s="248"/>
      <c r="T189" s="249"/>
      <c r="U189" s="14"/>
      <c r="V189" s="14"/>
      <c r="W189" s="14"/>
      <c r="X189" s="14"/>
      <c r="Y189" s="14"/>
      <c r="Z189" s="14"/>
      <c r="AA189" s="14"/>
      <c r="AB189" s="14"/>
      <c r="AC189" s="14"/>
      <c r="AD189" s="14"/>
      <c r="AE189" s="14"/>
      <c r="AT189" s="250" t="s">
        <v>184</v>
      </c>
      <c r="AU189" s="250" t="s">
        <v>83</v>
      </c>
      <c r="AV189" s="14" t="s">
        <v>152</v>
      </c>
      <c r="AW189" s="14" t="s">
        <v>35</v>
      </c>
      <c r="AX189" s="14" t="s">
        <v>81</v>
      </c>
      <c r="AY189" s="250" t="s">
        <v>146</v>
      </c>
    </row>
    <row r="190" s="2" customFormat="1" ht="16.5" customHeight="1">
      <c r="A190" s="41"/>
      <c r="B190" s="42"/>
      <c r="C190" s="208" t="s">
        <v>344</v>
      </c>
      <c r="D190" s="208" t="s">
        <v>148</v>
      </c>
      <c r="E190" s="209" t="s">
        <v>1189</v>
      </c>
      <c r="F190" s="210" t="s">
        <v>1190</v>
      </c>
      <c r="G190" s="211" t="s">
        <v>261</v>
      </c>
      <c r="H190" s="212">
        <v>532.79999999999995</v>
      </c>
      <c r="I190" s="213"/>
      <c r="J190" s="214">
        <f>ROUND(I190*H190,2)</f>
        <v>0</v>
      </c>
      <c r="K190" s="215"/>
      <c r="L190" s="47"/>
      <c r="M190" s="216" t="s">
        <v>19</v>
      </c>
      <c r="N190" s="217" t="s">
        <v>44</v>
      </c>
      <c r="O190" s="87"/>
      <c r="P190" s="218">
        <f>O190*H190</f>
        <v>0</v>
      </c>
      <c r="Q190" s="218">
        <v>9.0000000000000006E-05</v>
      </c>
      <c r="R190" s="218">
        <f>Q190*H190</f>
        <v>0.047952000000000002</v>
      </c>
      <c r="S190" s="218">
        <v>0</v>
      </c>
      <c r="T190" s="219">
        <f>S190*H190</f>
        <v>0</v>
      </c>
      <c r="U190" s="41"/>
      <c r="V190" s="41"/>
      <c r="W190" s="41"/>
      <c r="X190" s="41"/>
      <c r="Y190" s="41"/>
      <c r="Z190" s="41"/>
      <c r="AA190" s="41"/>
      <c r="AB190" s="41"/>
      <c r="AC190" s="41"/>
      <c r="AD190" s="41"/>
      <c r="AE190" s="41"/>
      <c r="AR190" s="220" t="s">
        <v>152</v>
      </c>
      <c r="AT190" s="220" t="s">
        <v>148</v>
      </c>
      <c r="AU190" s="220" t="s">
        <v>83</v>
      </c>
      <c r="AY190" s="20" t="s">
        <v>146</v>
      </c>
      <c r="BE190" s="221">
        <f>IF(N190="základní",J190,0)</f>
        <v>0</v>
      </c>
      <c r="BF190" s="221">
        <f>IF(N190="snížená",J190,0)</f>
        <v>0</v>
      </c>
      <c r="BG190" s="221">
        <f>IF(N190="zákl. přenesená",J190,0)</f>
        <v>0</v>
      </c>
      <c r="BH190" s="221">
        <f>IF(N190="sníž. přenesená",J190,0)</f>
        <v>0</v>
      </c>
      <c r="BI190" s="221">
        <f>IF(N190="nulová",J190,0)</f>
        <v>0</v>
      </c>
      <c r="BJ190" s="20" t="s">
        <v>81</v>
      </c>
      <c r="BK190" s="221">
        <f>ROUND(I190*H190,2)</f>
        <v>0</v>
      </c>
      <c r="BL190" s="20" t="s">
        <v>152</v>
      </c>
      <c r="BM190" s="220" t="s">
        <v>1816</v>
      </c>
    </row>
    <row r="191" s="2" customFormat="1">
      <c r="A191" s="41"/>
      <c r="B191" s="42"/>
      <c r="C191" s="43"/>
      <c r="D191" s="222" t="s">
        <v>154</v>
      </c>
      <c r="E191" s="43"/>
      <c r="F191" s="223" t="s">
        <v>1192</v>
      </c>
      <c r="G191" s="43"/>
      <c r="H191" s="43"/>
      <c r="I191" s="224"/>
      <c r="J191" s="43"/>
      <c r="K191" s="43"/>
      <c r="L191" s="47"/>
      <c r="M191" s="225"/>
      <c r="N191" s="226"/>
      <c r="O191" s="87"/>
      <c r="P191" s="87"/>
      <c r="Q191" s="87"/>
      <c r="R191" s="87"/>
      <c r="S191" s="87"/>
      <c r="T191" s="88"/>
      <c r="U191" s="41"/>
      <c r="V191" s="41"/>
      <c r="W191" s="41"/>
      <c r="X191" s="41"/>
      <c r="Y191" s="41"/>
      <c r="Z191" s="41"/>
      <c r="AA191" s="41"/>
      <c r="AB191" s="41"/>
      <c r="AC191" s="41"/>
      <c r="AD191" s="41"/>
      <c r="AE191" s="41"/>
      <c r="AT191" s="20" t="s">
        <v>154</v>
      </c>
      <c r="AU191" s="20" t="s">
        <v>83</v>
      </c>
    </row>
    <row r="192" s="13" customFormat="1">
      <c r="A192" s="13"/>
      <c r="B192" s="229"/>
      <c r="C192" s="230"/>
      <c r="D192" s="227" t="s">
        <v>184</v>
      </c>
      <c r="E192" s="231" t="s">
        <v>19</v>
      </c>
      <c r="F192" s="232" t="s">
        <v>1817</v>
      </c>
      <c r="G192" s="230"/>
      <c r="H192" s="233">
        <v>532.79999999999995</v>
      </c>
      <c r="I192" s="234"/>
      <c r="J192" s="230"/>
      <c r="K192" s="230"/>
      <c r="L192" s="235"/>
      <c r="M192" s="236"/>
      <c r="N192" s="237"/>
      <c r="O192" s="237"/>
      <c r="P192" s="237"/>
      <c r="Q192" s="237"/>
      <c r="R192" s="237"/>
      <c r="S192" s="237"/>
      <c r="T192" s="238"/>
      <c r="U192" s="13"/>
      <c r="V192" s="13"/>
      <c r="W192" s="13"/>
      <c r="X192" s="13"/>
      <c r="Y192" s="13"/>
      <c r="Z192" s="13"/>
      <c r="AA192" s="13"/>
      <c r="AB192" s="13"/>
      <c r="AC192" s="13"/>
      <c r="AD192" s="13"/>
      <c r="AE192" s="13"/>
      <c r="AT192" s="239" t="s">
        <v>184</v>
      </c>
      <c r="AU192" s="239" t="s">
        <v>83</v>
      </c>
      <c r="AV192" s="13" t="s">
        <v>83</v>
      </c>
      <c r="AW192" s="13" t="s">
        <v>35</v>
      </c>
      <c r="AX192" s="13" t="s">
        <v>81</v>
      </c>
      <c r="AY192" s="239" t="s">
        <v>146</v>
      </c>
    </row>
    <row r="193" s="2" customFormat="1" ht="24.15" customHeight="1">
      <c r="A193" s="41"/>
      <c r="B193" s="42"/>
      <c r="C193" s="208" t="s">
        <v>350</v>
      </c>
      <c r="D193" s="208" t="s">
        <v>148</v>
      </c>
      <c r="E193" s="209" t="s">
        <v>1818</v>
      </c>
      <c r="F193" s="210" t="s">
        <v>1819</v>
      </c>
      <c r="G193" s="211" t="s">
        <v>269</v>
      </c>
      <c r="H193" s="212">
        <v>30</v>
      </c>
      <c r="I193" s="213"/>
      <c r="J193" s="214">
        <f>ROUND(I193*H193,2)</f>
        <v>0</v>
      </c>
      <c r="K193" s="215"/>
      <c r="L193" s="47"/>
      <c r="M193" s="216" t="s">
        <v>19</v>
      </c>
      <c r="N193" s="217" t="s">
        <v>44</v>
      </c>
      <c r="O193" s="87"/>
      <c r="P193" s="218">
        <f>O193*H193</f>
        <v>0</v>
      </c>
      <c r="Q193" s="218">
        <v>0.00025000000000000001</v>
      </c>
      <c r="R193" s="218">
        <f>Q193*H193</f>
        <v>0.0074999999999999997</v>
      </c>
      <c r="S193" s="218">
        <v>0</v>
      </c>
      <c r="T193" s="219">
        <f>S193*H193</f>
        <v>0</v>
      </c>
      <c r="U193" s="41"/>
      <c r="V193" s="41"/>
      <c r="W193" s="41"/>
      <c r="X193" s="41"/>
      <c r="Y193" s="41"/>
      <c r="Z193" s="41"/>
      <c r="AA193" s="41"/>
      <c r="AB193" s="41"/>
      <c r="AC193" s="41"/>
      <c r="AD193" s="41"/>
      <c r="AE193" s="41"/>
      <c r="AR193" s="220" t="s">
        <v>152</v>
      </c>
      <c r="AT193" s="220" t="s">
        <v>148</v>
      </c>
      <c r="AU193" s="220" t="s">
        <v>83</v>
      </c>
      <c r="AY193" s="20" t="s">
        <v>146</v>
      </c>
      <c r="BE193" s="221">
        <f>IF(N193="základní",J193,0)</f>
        <v>0</v>
      </c>
      <c r="BF193" s="221">
        <f>IF(N193="snížená",J193,0)</f>
        <v>0</v>
      </c>
      <c r="BG193" s="221">
        <f>IF(N193="zákl. přenesená",J193,0)</f>
        <v>0</v>
      </c>
      <c r="BH193" s="221">
        <f>IF(N193="sníž. přenesená",J193,0)</f>
        <v>0</v>
      </c>
      <c r="BI193" s="221">
        <f>IF(N193="nulová",J193,0)</f>
        <v>0</v>
      </c>
      <c r="BJ193" s="20" t="s">
        <v>81</v>
      </c>
      <c r="BK193" s="221">
        <f>ROUND(I193*H193,2)</f>
        <v>0</v>
      </c>
      <c r="BL193" s="20" t="s">
        <v>152</v>
      </c>
      <c r="BM193" s="220" t="s">
        <v>1820</v>
      </c>
    </row>
    <row r="194" s="2" customFormat="1">
      <c r="A194" s="41"/>
      <c r="B194" s="42"/>
      <c r="C194" s="43"/>
      <c r="D194" s="222" t="s">
        <v>154</v>
      </c>
      <c r="E194" s="43"/>
      <c r="F194" s="223" t="s">
        <v>1821</v>
      </c>
      <c r="G194" s="43"/>
      <c r="H194" s="43"/>
      <c r="I194" s="224"/>
      <c r="J194" s="43"/>
      <c r="K194" s="43"/>
      <c r="L194" s="47"/>
      <c r="M194" s="225"/>
      <c r="N194" s="226"/>
      <c r="O194" s="87"/>
      <c r="P194" s="87"/>
      <c r="Q194" s="87"/>
      <c r="R194" s="87"/>
      <c r="S194" s="87"/>
      <c r="T194" s="88"/>
      <c r="U194" s="41"/>
      <c r="V194" s="41"/>
      <c r="W194" s="41"/>
      <c r="X194" s="41"/>
      <c r="Y194" s="41"/>
      <c r="Z194" s="41"/>
      <c r="AA194" s="41"/>
      <c r="AB194" s="41"/>
      <c r="AC194" s="41"/>
      <c r="AD194" s="41"/>
      <c r="AE194" s="41"/>
      <c r="AT194" s="20" t="s">
        <v>154</v>
      </c>
      <c r="AU194" s="20" t="s">
        <v>83</v>
      </c>
    </row>
    <row r="195" s="2" customFormat="1" ht="16.5" customHeight="1">
      <c r="A195" s="41"/>
      <c r="B195" s="42"/>
      <c r="C195" s="208" t="s">
        <v>355</v>
      </c>
      <c r="D195" s="208" t="s">
        <v>148</v>
      </c>
      <c r="E195" s="209" t="s">
        <v>1822</v>
      </c>
      <c r="F195" s="210" t="s">
        <v>1823</v>
      </c>
      <c r="G195" s="211" t="s">
        <v>269</v>
      </c>
      <c r="H195" s="212">
        <v>2</v>
      </c>
      <c r="I195" s="213"/>
      <c r="J195" s="214">
        <f>ROUND(I195*H195,2)</f>
        <v>0</v>
      </c>
      <c r="K195" s="215"/>
      <c r="L195" s="47"/>
      <c r="M195" s="216" t="s">
        <v>19</v>
      </c>
      <c r="N195" s="217" t="s">
        <v>44</v>
      </c>
      <c r="O195" s="87"/>
      <c r="P195" s="218">
        <f>O195*H195</f>
        <v>0</v>
      </c>
      <c r="Q195" s="218">
        <v>0.00046000000000000001</v>
      </c>
      <c r="R195" s="218">
        <f>Q195*H195</f>
        <v>0.00092000000000000003</v>
      </c>
      <c r="S195" s="218">
        <v>0</v>
      </c>
      <c r="T195" s="219">
        <f>S195*H195</f>
        <v>0</v>
      </c>
      <c r="U195" s="41"/>
      <c r="V195" s="41"/>
      <c r="W195" s="41"/>
      <c r="X195" s="41"/>
      <c r="Y195" s="41"/>
      <c r="Z195" s="41"/>
      <c r="AA195" s="41"/>
      <c r="AB195" s="41"/>
      <c r="AC195" s="41"/>
      <c r="AD195" s="41"/>
      <c r="AE195" s="41"/>
      <c r="AR195" s="220" t="s">
        <v>152</v>
      </c>
      <c r="AT195" s="220" t="s">
        <v>148</v>
      </c>
      <c r="AU195" s="220" t="s">
        <v>83</v>
      </c>
      <c r="AY195" s="20" t="s">
        <v>146</v>
      </c>
      <c r="BE195" s="221">
        <f>IF(N195="základní",J195,0)</f>
        <v>0</v>
      </c>
      <c r="BF195" s="221">
        <f>IF(N195="snížená",J195,0)</f>
        <v>0</v>
      </c>
      <c r="BG195" s="221">
        <f>IF(N195="zákl. přenesená",J195,0)</f>
        <v>0</v>
      </c>
      <c r="BH195" s="221">
        <f>IF(N195="sníž. přenesená",J195,0)</f>
        <v>0</v>
      </c>
      <c r="BI195" s="221">
        <f>IF(N195="nulová",J195,0)</f>
        <v>0</v>
      </c>
      <c r="BJ195" s="20" t="s">
        <v>81</v>
      </c>
      <c r="BK195" s="221">
        <f>ROUND(I195*H195,2)</f>
        <v>0</v>
      </c>
      <c r="BL195" s="20" t="s">
        <v>152</v>
      </c>
      <c r="BM195" s="220" t="s">
        <v>1824</v>
      </c>
    </row>
    <row r="196" s="2" customFormat="1">
      <c r="A196" s="41"/>
      <c r="B196" s="42"/>
      <c r="C196" s="43"/>
      <c r="D196" s="222" t="s">
        <v>154</v>
      </c>
      <c r="E196" s="43"/>
      <c r="F196" s="223" t="s">
        <v>1825</v>
      </c>
      <c r="G196" s="43"/>
      <c r="H196" s="43"/>
      <c r="I196" s="224"/>
      <c r="J196" s="43"/>
      <c r="K196" s="43"/>
      <c r="L196" s="47"/>
      <c r="M196" s="225"/>
      <c r="N196" s="226"/>
      <c r="O196" s="87"/>
      <c r="P196" s="87"/>
      <c r="Q196" s="87"/>
      <c r="R196" s="87"/>
      <c r="S196" s="87"/>
      <c r="T196" s="88"/>
      <c r="U196" s="41"/>
      <c r="V196" s="41"/>
      <c r="W196" s="41"/>
      <c r="X196" s="41"/>
      <c r="Y196" s="41"/>
      <c r="Z196" s="41"/>
      <c r="AA196" s="41"/>
      <c r="AB196" s="41"/>
      <c r="AC196" s="41"/>
      <c r="AD196" s="41"/>
      <c r="AE196" s="41"/>
      <c r="AT196" s="20" t="s">
        <v>154</v>
      </c>
      <c r="AU196" s="20" t="s">
        <v>83</v>
      </c>
    </row>
    <row r="197" s="12" customFormat="1" ht="22.8" customHeight="1">
      <c r="A197" s="12"/>
      <c r="B197" s="192"/>
      <c r="C197" s="193"/>
      <c r="D197" s="194" t="s">
        <v>72</v>
      </c>
      <c r="E197" s="206" t="s">
        <v>203</v>
      </c>
      <c r="F197" s="206" t="s">
        <v>440</v>
      </c>
      <c r="G197" s="193"/>
      <c r="H197" s="193"/>
      <c r="I197" s="196"/>
      <c r="J197" s="207">
        <f>BK197</f>
        <v>0</v>
      </c>
      <c r="K197" s="193"/>
      <c r="L197" s="198"/>
      <c r="M197" s="199"/>
      <c r="N197" s="200"/>
      <c r="O197" s="200"/>
      <c r="P197" s="201">
        <f>SUM(P198:P200)</f>
        <v>0</v>
      </c>
      <c r="Q197" s="200"/>
      <c r="R197" s="201">
        <f>SUM(R198:R200)</f>
        <v>0</v>
      </c>
      <c r="S197" s="200"/>
      <c r="T197" s="202">
        <f>SUM(T198:T200)</f>
        <v>0</v>
      </c>
      <c r="U197" s="12"/>
      <c r="V197" s="12"/>
      <c r="W197" s="12"/>
      <c r="X197" s="12"/>
      <c r="Y197" s="12"/>
      <c r="Z197" s="12"/>
      <c r="AA197" s="12"/>
      <c r="AB197" s="12"/>
      <c r="AC197" s="12"/>
      <c r="AD197" s="12"/>
      <c r="AE197" s="12"/>
      <c r="AR197" s="203" t="s">
        <v>81</v>
      </c>
      <c r="AT197" s="204" t="s">
        <v>72</v>
      </c>
      <c r="AU197" s="204" t="s">
        <v>81</v>
      </c>
      <c r="AY197" s="203" t="s">
        <v>146</v>
      </c>
      <c r="BK197" s="205">
        <f>SUM(BK198:BK200)</f>
        <v>0</v>
      </c>
    </row>
    <row r="198" s="2" customFormat="1" ht="16.5" customHeight="1">
      <c r="A198" s="41"/>
      <c r="B198" s="42"/>
      <c r="C198" s="208" t="s">
        <v>361</v>
      </c>
      <c r="D198" s="208" t="s">
        <v>148</v>
      </c>
      <c r="E198" s="209" t="s">
        <v>1826</v>
      </c>
      <c r="F198" s="210" t="s">
        <v>1827</v>
      </c>
      <c r="G198" s="211" t="s">
        <v>261</v>
      </c>
      <c r="H198" s="212">
        <v>124.8</v>
      </c>
      <c r="I198" s="213"/>
      <c r="J198" s="214">
        <f>ROUND(I198*H198,2)</f>
        <v>0</v>
      </c>
      <c r="K198" s="215"/>
      <c r="L198" s="47"/>
      <c r="M198" s="216" t="s">
        <v>19</v>
      </c>
      <c r="N198" s="217" t="s">
        <v>44</v>
      </c>
      <c r="O198" s="87"/>
      <c r="P198" s="218">
        <f>O198*H198</f>
        <v>0</v>
      </c>
      <c r="Q198" s="218">
        <v>0</v>
      </c>
      <c r="R198" s="218">
        <f>Q198*H198</f>
        <v>0</v>
      </c>
      <c r="S198" s="218">
        <v>0</v>
      </c>
      <c r="T198" s="219">
        <f>S198*H198</f>
        <v>0</v>
      </c>
      <c r="U198" s="41"/>
      <c r="V198" s="41"/>
      <c r="W198" s="41"/>
      <c r="X198" s="41"/>
      <c r="Y198" s="41"/>
      <c r="Z198" s="41"/>
      <c r="AA198" s="41"/>
      <c r="AB198" s="41"/>
      <c r="AC198" s="41"/>
      <c r="AD198" s="41"/>
      <c r="AE198" s="41"/>
      <c r="AR198" s="220" t="s">
        <v>152</v>
      </c>
      <c r="AT198" s="220" t="s">
        <v>148</v>
      </c>
      <c r="AU198" s="220" t="s">
        <v>83</v>
      </c>
      <c r="AY198" s="20" t="s">
        <v>146</v>
      </c>
      <c r="BE198" s="221">
        <f>IF(N198="základní",J198,0)</f>
        <v>0</v>
      </c>
      <c r="BF198" s="221">
        <f>IF(N198="snížená",J198,0)</f>
        <v>0</v>
      </c>
      <c r="BG198" s="221">
        <f>IF(N198="zákl. přenesená",J198,0)</f>
        <v>0</v>
      </c>
      <c r="BH198" s="221">
        <f>IF(N198="sníž. přenesená",J198,0)</f>
        <v>0</v>
      </c>
      <c r="BI198" s="221">
        <f>IF(N198="nulová",J198,0)</f>
        <v>0</v>
      </c>
      <c r="BJ198" s="20" t="s">
        <v>81</v>
      </c>
      <c r="BK198" s="221">
        <f>ROUND(I198*H198,2)</f>
        <v>0</v>
      </c>
      <c r="BL198" s="20" t="s">
        <v>152</v>
      </c>
      <c r="BM198" s="220" t="s">
        <v>1828</v>
      </c>
    </row>
    <row r="199" s="2" customFormat="1">
      <c r="A199" s="41"/>
      <c r="B199" s="42"/>
      <c r="C199" s="43"/>
      <c r="D199" s="222" t="s">
        <v>154</v>
      </c>
      <c r="E199" s="43"/>
      <c r="F199" s="223" t="s">
        <v>1829</v>
      </c>
      <c r="G199" s="43"/>
      <c r="H199" s="43"/>
      <c r="I199" s="224"/>
      <c r="J199" s="43"/>
      <c r="K199" s="43"/>
      <c r="L199" s="47"/>
      <c r="M199" s="225"/>
      <c r="N199" s="226"/>
      <c r="O199" s="87"/>
      <c r="P199" s="87"/>
      <c r="Q199" s="87"/>
      <c r="R199" s="87"/>
      <c r="S199" s="87"/>
      <c r="T199" s="88"/>
      <c r="U199" s="41"/>
      <c r="V199" s="41"/>
      <c r="W199" s="41"/>
      <c r="X199" s="41"/>
      <c r="Y199" s="41"/>
      <c r="Z199" s="41"/>
      <c r="AA199" s="41"/>
      <c r="AB199" s="41"/>
      <c r="AC199" s="41"/>
      <c r="AD199" s="41"/>
      <c r="AE199" s="41"/>
      <c r="AT199" s="20" t="s">
        <v>154</v>
      </c>
      <c r="AU199" s="20" t="s">
        <v>83</v>
      </c>
    </row>
    <row r="200" s="13" customFormat="1">
      <c r="A200" s="13"/>
      <c r="B200" s="229"/>
      <c r="C200" s="230"/>
      <c r="D200" s="227" t="s">
        <v>184</v>
      </c>
      <c r="E200" s="231" t="s">
        <v>19</v>
      </c>
      <c r="F200" s="232" t="s">
        <v>1830</v>
      </c>
      <c r="G200" s="230"/>
      <c r="H200" s="233">
        <v>124.8</v>
      </c>
      <c r="I200" s="234"/>
      <c r="J200" s="230"/>
      <c r="K200" s="230"/>
      <c r="L200" s="235"/>
      <c r="M200" s="236"/>
      <c r="N200" s="237"/>
      <c r="O200" s="237"/>
      <c r="P200" s="237"/>
      <c r="Q200" s="237"/>
      <c r="R200" s="237"/>
      <c r="S200" s="237"/>
      <c r="T200" s="238"/>
      <c r="U200" s="13"/>
      <c r="V200" s="13"/>
      <c r="W200" s="13"/>
      <c r="X200" s="13"/>
      <c r="Y200" s="13"/>
      <c r="Z200" s="13"/>
      <c r="AA200" s="13"/>
      <c r="AB200" s="13"/>
      <c r="AC200" s="13"/>
      <c r="AD200" s="13"/>
      <c r="AE200" s="13"/>
      <c r="AT200" s="239" t="s">
        <v>184</v>
      </c>
      <c r="AU200" s="239" t="s">
        <v>83</v>
      </c>
      <c r="AV200" s="13" t="s">
        <v>83</v>
      </c>
      <c r="AW200" s="13" t="s">
        <v>35</v>
      </c>
      <c r="AX200" s="13" t="s">
        <v>81</v>
      </c>
      <c r="AY200" s="239" t="s">
        <v>146</v>
      </c>
    </row>
    <row r="201" s="12" customFormat="1" ht="22.8" customHeight="1">
      <c r="A201" s="12"/>
      <c r="B201" s="192"/>
      <c r="C201" s="193"/>
      <c r="D201" s="194" t="s">
        <v>72</v>
      </c>
      <c r="E201" s="206" t="s">
        <v>558</v>
      </c>
      <c r="F201" s="206" t="s">
        <v>559</v>
      </c>
      <c r="G201" s="193"/>
      <c r="H201" s="193"/>
      <c r="I201" s="196"/>
      <c r="J201" s="207">
        <f>BK201</f>
        <v>0</v>
      </c>
      <c r="K201" s="193"/>
      <c r="L201" s="198"/>
      <c r="M201" s="199"/>
      <c r="N201" s="200"/>
      <c r="O201" s="200"/>
      <c r="P201" s="201">
        <f>SUM(P202:P210)</f>
        <v>0</v>
      </c>
      <c r="Q201" s="200"/>
      <c r="R201" s="201">
        <f>SUM(R202:R210)</f>
        <v>0</v>
      </c>
      <c r="S201" s="200"/>
      <c r="T201" s="202">
        <f>SUM(T202:T210)</f>
        <v>0</v>
      </c>
      <c r="U201" s="12"/>
      <c r="V201" s="12"/>
      <c r="W201" s="12"/>
      <c r="X201" s="12"/>
      <c r="Y201" s="12"/>
      <c r="Z201" s="12"/>
      <c r="AA201" s="12"/>
      <c r="AB201" s="12"/>
      <c r="AC201" s="12"/>
      <c r="AD201" s="12"/>
      <c r="AE201" s="12"/>
      <c r="AR201" s="203" t="s">
        <v>81</v>
      </c>
      <c r="AT201" s="204" t="s">
        <v>72</v>
      </c>
      <c r="AU201" s="204" t="s">
        <v>81</v>
      </c>
      <c r="AY201" s="203" t="s">
        <v>146</v>
      </c>
      <c r="BK201" s="205">
        <f>SUM(BK202:BK210)</f>
        <v>0</v>
      </c>
    </row>
    <row r="202" s="2" customFormat="1" ht="24.15" customHeight="1">
      <c r="A202" s="41"/>
      <c r="B202" s="42"/>
      <c r="C202" s="208" t="s">
        <v>366</v>
      </c>
      <c r="D202" s="208" t="s">
        <v>148</v>
      </c>
      <c r="E202" s="209" t="s">
        <v>561</v>
      </c>
      <c r="F202" s="210" t="s">
        <v>562</v>
      </c>
      <c r="G202" s="211" t="s">
        <v>223</v>
      </c>
      <c r="H202" s="212">
        <v>53.713999999999999</v>
      </c>
      <c r="I202" s="213"/>
      <c r="J202" s="214">
        <f>ROUND(I202*H202,2)</f>
        <v>0</v>
      </c>
      <c r="K202" s="215"/>
      <c r="L202" s="47"/>
      <c r="M202" s="216" t="s">
        <v>19</v>
      </c>
      <c r="N202" s="217" t="s">
        <v>44</v>
      </c>
      <c r="O202" s="87"/>
      <c r="P202" s="218">
        <f>O202*H202</f>
        <v>0</v>
      </c>
      <c r="Q202" s="218">
        <v>0</v>
      </c>
      <c r="R202" s="218">
        <f>Q202*H202</f>
        <v>0</v>
      </c>
      <c r="S202" s="218">
        <v>0</v>
      </c>
      <c r="T202" s="219">
        <f>S202*H202</f>
        <v>0</v>
      </c>
      <c r="U202" s="41"/>
      <c r="V202" s="41"/>
      <c r="W202" s="41"/>
      <c r="X202" s="41"/>
      <c r="Y202" s="41"/>
      <c r="Z202" s="41"/>
      <c r="AA202" s="41"/>
      <c r="AB202" s="41"/>
      <c r="AC202" s="41"/>
      <c r="AD202" s="41"/>
      <c r="AE202" s="41"/>
      <c r="AR202" s="220" t="s">
        <v>152</v>
      </c>
      <c r="AT202" s="220" t="s">
        <v>148</v>
      </c>
      <c r="AU202" s="220" t="s">
        <v>83</v>
      </c>
      <c r="AY202" s="20" t="s">
        <v>146</v>
      </c>
      <c r="BE202" s="221">
        <f>IF(N202="základní",J202,0)</f>
        <v>0</v>
      </c>
      <c r="BF202" s="221">
        <f>IF(N202="snížená",J202,0)</f>
        <v>0</v>
      </c>
      <c r="BG202" s="221">
        <f>IF(N202="zákl. přenesená",J202,0)</f>
        <v>0</v>
      </c>
      <c r="BH202" s="221">
        <f>IF(N202="sníž. přenesená",J202,0)</f>
        <v>0</v>
      </c>
      <c r="BI202" s="221">
        <f>IF(N202="nulová",J202,0)</f>
        <v>0</v>
      </c>
      <c r="BJ202" s="20" t="s">
        <v>81</v>
      </c>
      <c r="BK202" s="221">
        <f>ROUND(I202*H202,2)</f>
        <v>0</v>
      </c>
      <c r="BL202" s="20" t="s">
        <v>152</v>
      </c>
      <c r="BM202" s="220" t="s">
        <v>1831</v>
      </c>
    </row>
    <row r="203" s="2" customFormat="1">
      <c r="A203" s="41"/>
      <c r="B203" s="42"/>
      <c r="C203" s="43"/>
      <c r="D203" s="222" t="s">
        <v>154</v>
      </c>
      <c r="E203" s="43"/>
      <c r="F203" s="223" t="s">
        <v>564</v>
      </c>
      <c r="G203" s="43"/>
      <c r="H203" s="43"/>
      <c r="I203" s="224"/>
      <c r="J203" s="43"/>
      <c r="K203" s="43"/>
      <c r="L203" s="47"/>
      <c r="M203" s="225"/>
      <c r="N203" s="226"/>
      <c r="O203" s="87"/>
      <c r="P203" s="87"/>
      <c r="Q203" s="87"/>
      <c r="R203" s="87"/>
      <c r="S203" s="87"/>
      <c r="T203" s="88"/>
      <c r="U203" s="41"/>
      <c r="V203" s="41"/>
      <c r="W203" s="41"/>
      <c r="X203" s="41"/>
      <c r="Y203" s="41"/>
      <c r="Z203" s="41"/>
      <c r="AA203" s="41"/>
      <c r="AB203" s="41"/>
      <c r="AC203" s="41"/>
      <c r="AD203" s="41"/>
      <c r="AE203" s="41"/>
      <c r="AT203" s="20" t="s">
        <v>154</v>
      </c>
      <c r="AU203" s="20" t="s">
        <v>83</v>
      </c>
    </row>
    <row r="204" s="2" customFormat="1" ht="24.15" customHeight="1">
      <c r="A204" s="41"/>
      <c r="B204" s="42"/>
      <c r="C204" s="208" t="s">
        <v>371</v>
      </c>
      <c r="D204" s="208" t="s">
        <v>148</v>
      </c>
      <c r="E204" s="209" t="s">
        <v>566</v>
      </c>
      <c r="F204" s="210" t="s">
        <v>567</v>
      </c>
      <c r="G204" s="211" t="s">
        <v>223</v>
      </c>
      <c r="H204" s="212">
        <v>751.99599999999998</v>
      </c>
      <c r="I204" s="213"/>
      <c r="J204" s="214">
        <f>ROUND(I204*H204,2)</f>
        <v>0</v>
      </c>
      <c r="K204" s="215"/>
      <c r="L204" s="47"/>
      <c r="M204" s="216" t="s">
        <v>19</v>
      </c>
      <c r="N204" s="217" t="s">
        <v>44</v>
      </c>
      <c r="O204" s="87"/>
      <c r="P204" s="218">
        <f>O204*H204</f>
        <v>0</v>
      </c>
      <c r="Q204" s="218">
        <v>0</v>
      </c>
      <c r="R204" s="218">
        <f>Q204*H204</f>
        <v>0</v>
      </c>
      <c r="S204" s="218">
        <v>0</v>
      </c>
      <c r="T204" s="219">
        <f>S204*H204</f>
        <v>0</v>
      </c>
      <c r="U204" s="41"/>
      <c r="V204" s="41"/>
      <c r="W204" s="41"/>
      <c r="X204" s="41"/>
      <c r="Y204" s="41"/>
      <c r="Z204" s="41"/>
      <c r="AA204" s="41"/>
      <c r="AB204" s="41"/>
      <c r="AC204" s="41"/>
      <c r="AD204" s="41"/>
      <c r="AE204" s="41"/>
      <c r="AR204" s="220" t="s">
        <v>152</v>
      </c>
      <c r="AT204" s="220" t="s">
        <v>148</v>
      </c>
      <c r="AU204" s="220" t="s">
        <v>83</v>
      </c>
      <c r="AY204" s="20" t="s">
        <v>146</v>
      </c>
      <c r="BE204" s="221">
        <f>IF(N204="základní",J204,0)</f>
        <v>0</v>
      </c>
      <c r="BF204" s="221">
        <f>IF(N204="snížená",J204,0)</f>
        <v>0</v>
      </c>
      <c r="BG204" s="221">
        <f>IF(N204="zákl. přenesená",J204,0)</f>
        <v>0</v>
      </c>
      <c r="BH204" s="221">
        <f>IF(N204="sníž. přenesená",J204,0)</f>
        <v>0</v>
      </c>
      <c r="BI204" s="221">
        <f>IF(N204="nulová",J204,0)</f>
        <v>0</v>
      </c>
      <c r="BJ204" s="20" t="s">
        <v>81</v>
      </c>
      <c r="BK204" s="221">
        <f>ROUND(I204*H204,2)</f>
        <v>0</v>
      </c>
      <c r="BL204" s="20" t="s">
        <v>152</v>
      </c>
      <c r="BM204" s="220" t="s">
        <v>1832</v>
      </c>
    </row>
    <row r="205" s="2" customFormat="1">
      <c r="A205" s="41"/>
      <c r="B205" s="42"/>
      <c r="C205" s="43"/>
      <c r="D205" s="222" t="s">
        <v>154</v>
      </c>
      <c r="E205" s="43"/>
      <c r="F205" s="223" t="s">
        <v>569</v>
      </c>
      <c r="G205" s="43"/>
      <c r="H205" s="43"/>
      <c r="I205" s="224"/>
      <c r="J205" s="43"/>
      <c r="K205" s="43"/>
      <c r="L205" s="47"/>
      <c r="M205" s="225"/>
      <c r="N205" s="226"/>
      <c r="O205" s="87"/>
      <c r="P205" s="87"/>
      <c r="Q205" s="87"/>
      <c r="R205" s="87"/>
      <c r="S205" s="87"/>
      <c r="T205" s="88"/>
      <c r="U205" s="41"/>
      <c r="V205" s="41"/>
      <c r="W205" s="41"/>
      <c r="X205" s="41"/>
      <c r="Y205" s="41"/>
      <c r="Z205" s="41"/>
      <c r="AA205" s="41"/>
      <c r="AB205" s="41"/>
      <c r="AC205" s="41"/>
      <c r="AD205" s="41"/>
      <c r="AE205" s="41"/>
      <c r="AT205" s="20" t="s">
        <v>154</v>
      </c>
      <c r="AU205" s="20" t="s">
        <v>83</v>
      </c>
    </row>
    <row r="206" s="13" customFormat="1">
      <c r="A206" s="13"/>
      <c r="B206" s="229"/>
      <c r="C206" s="230"/>
      <c r="D206" s="227" t="s">
        <v>184</v>
      </c>
      <c r="E206" s="230"/>
      <c r="F206" s="232" t="s">
        <v>1833</v>
      </c>
      <c r="G206" s="230"/>
      <c r="H206" s="233">
        <v>751.99599999999998</v>
      </c>
      <c r="I206" s="234"/>
      <c r="J206" s="230"/>
      <c r="K206" s="230"/>
      <c r="L206" s="235"/>
      <c r="M206" s="236"/>
      <c r="N206" s="237"/>
      <c r="O206" s="237"/>
      <c r="P206" s="237"/>
      <c r="Q206" s="237"/>
      <c r="R206" s="237"/>
      <c r="S206" s="237"/>
      <c r="T206" s="238"/>
      <c r="U206" s="13"/>
      <c r="V206" s="13"/>
      <c r="W206" s="13"/>
      <c r="X206" s="13"/>
      <c r="Y206" s="13"/>
      <c r="Z206" s="13"/>
      <c r="AA206" s="13"/>
      <c r="AB206" s="13"/>
      <c r="AC206" s="13"/>
      <c r="AD206" s="13"/>
      <c r="AE206" s="13"/>
      <c r="AT206" s="239" t="s">
        <v>184</v>
      </c>
      <c r="AU206" s="239" t="s">
        <v>83</v>
      </c>
      <c r="AV206" s="13" t="s">
        <v>83</v>
      </c>
      <c r="AW206" s="13" t="s">
        <v>4</v>
      </c>
      <c r="AX206" s="13" t="s">
        <v>81</v>
      </c>
      <c r="AY206" s="239" t="s">
        <v>146</v>
      </c>
    </row>
    <row r="207" s="2" customFormat="1" ht="24.15" customHeight="1">
      <c r="A207" s="41"/>
      <c r="B207" s="42"/>
      <c r="C207" s="208" t="s">
        <v>377</v>
      </c>
      <c r="D207" s="208" t="s">
        <v>148</v>
      </c>
      <c r="E207" s="209" t="s">
        <v>572</v>
      </c>
      <c r="F207" s="210" t="s">
        <v>222</v>
      </c>
      <c r="G207" s="211" t="s">
        <v>223</v>
      </c>
      <c r="H207" s="212">
        <v>43.93</v>
      </c>
      <c r="I207" s="213"/>
      <c r="J207" s="214">
        <f>ROUND(I207*H207,2)</f>
        <v>0</v>
      </c>
      <c r="K207" s="215"/>
      <c r="L207" s="47"/>
      <c r="M207" s="216" t="s">
        <v>19</v>
      </c>
      <c r="N207" s="217" t="s">
        <v>44</v>
      </c>
      <c r="O207" s="87"/>
      <c r="P207" s="218">
        <f>O207*H207</f>
        <v>0</v>
      </c>
      <c r="Q207" s="218">
        <v>0</v>
      </c>
      <c r="R207" s="218">
        <f>Q207*H207</f>
        <v>0</v>
      </c>
      <c r="S207" s="218">
        <v>0</v>
      </c>
      <c r="T207" s="219">
        <f>S207*H207</f>
        <v>0</v>
      </c>
      <c r="U207" s="41"/>
      <c r="V207" s="41"/>
      <c r="W207" s="41"/>
      <c r="X207" s="41"/>
      <c r="Y207" s="41"/>
      <c r="Z207" s="41"/>
      <c r="AA207" s="41"/>
      <c r="AB207" s="41"/>
      <c r="AC207" s="41"/>
      <c r="AD207" s="41"/>
      <c r="AE207" s="41"/>
      <c r="AR207" s="220" t="s">
        <v>152</v>
      </c>
      <c r="AT207" s="220" t="s">
        <v>148</v>
      </c>
      <c r="AU207" s="220" t="s">
        <v>83</v>
      </c>
      <c r="AY207" s="20" t="s">
        <v>146</v>
      </c>
      <c r="BE207" s="221">
        <f>IF(N207="základní",J207,0)</f>
        <v>0</v>
      </c>
      <c r="BF207" s="221">
        <f>IF(N207="snížená",J207,0)</f>
        <v>0</v>
      </c>
      <c r="BG207" s="221">
        <f>IF(N207="zákl. přenesená",J207,0)</f>
        <v>0</v>
      </c>
      <c r="BH207" s="221">
        <f>IF(N207="sníž. přenesená",J207,0)</f>
        <v>0</v>
      </c>
      <c r="BI207" s="221">
        <f>IF(N207="nulová",J207,0)</f>
        <v>0</v>
      </c>
      <c r="BJ207" s="20" t="s">
        <v>81</v>
      </c>
      <c r="BK207" s="221">
        <f>ROUND(I207*H207,2)</f>
        <v>0</v>
      </c>
      <c r="BL207" s="20" t="s">
        <v>152</v>
      </c>
      <c r="BM207" s="220" t="s">
        <v>1834</v>
      </c>
    </row>
    <row r="208" s="2" customFormat="1">
      <c r="A208" s="41"/>
      <c r="B208" s="42"/>
      <c r="C208" s="43"/>
      <c r="D208" s="222" t="s">
        <v>154</v>
      </c>
      <c r="E208" s="43"/>
      <c r="F208" s="223" t="s">
        <v>574</v>
      </c>
      <c r="G208" s="43"/>
      <c r="H208" s="43"/>
      <c r="I208" s="224"/>
      <c r="J208" s="43"/>
      <c r="K208" s="43"/>
      <c r="L208" s="47"/>
      <c r="M208" s="225"/>
      <c r="N208" s="226"/>
      <c r="O208" s="87"/>
      <c r="P208" s="87"/>
      <c r="Q208" s="87"/>
      <c r="R208" s="87"/>
      <c r="S208" s="87"/>
      <c r="T208" s="88"/>
      <c r="U208" s="41"/>
      <c r="V208" s="41"/>
      <c r="W208" s="41"/>
      <c r="X208" s="41"/>
      <c r="Y208" s="41"/>
      <c r="Z208" s="41"/>
      <c r="AA208" s="41"/>
      <c r="AB208" s="41"/>
      <c r="AC208" s="41"/>
      <c r="AD208" s="41"/>
      <c r="AE208" s="41"/>
      <c r="AT208" s="20" t="s">
        <v>154</v>
      </c>
      <c r="AU208" s="20" t="s">
        <v>83</v>
      </c>
    </row>
    <row r="209" s="2" customFormat="1" ht="24.15" customHeight="1">
      <c r="A209" s="41"/>
      <c r="B209" s="42"/>
      <c r="C209" s="208" t="s">
        <v>383</v>
      </c>
      <c r="D209" s="208" t="s">
        <v>148</v>
      </c>
      <c r="E209" s="209" t="s">
        <v>577</v>
      </c>
      <c r="F209" s="210" t="s">
        <v>578</v>
      </c>
      <c r="G209" s="211" t="s">
        <v>223</v>
      </c>
      <c r="H209" s="212">
        <v>9.7840000000000007</v>
      </c>
      <c r="I209" s="213"/>
      <c r="J209" s="214">
        <f>ROUND(I209*H209,2)</f>
        <v>0</v>
      </c>
      <c r="K209" s="215"/>
      <c r="L209" s="47"/>
      <c r="M209" s="216" t="s">
        <v>19</v>
      </c>
      <c r="N209" s="217" t="s">
        <v>44</v>
      </c>
      <c r="O209" s="87"/>
      <c r="P209" s="218">
        <f>O209*H209</f>
        <v>0</v>
      </c>
      <c r="Q209" s="218">
        <v>0</v>
      </c>
      <c r="R209" s="218">
        <f>Q209*H209</f>
        <v>0</v>
      </c>
      <c r="S209" s="218">
        <v>0</v>
      </c>
      <c r="T209" s="219">
        <f>S209*H209</f>
        <v>0</v>
      </c>
      <c r="U209" s="41"/>
      <c r="V209" s="41"/>
      <c r="W209" s="41"/>
      <c r="X209" s="41"/>
      <c r="Y209" s="41"/>
      <c r="Z209" s="41"/>
      <c r="AA209" s="41"/>
      <c r="AB209" s="41"/>
      <c r="AC209" s="41"/>
      <c r="AD209" s="41"/>
      <c r="AE209" s="41"/>
      <c r="AR209" s="220" t="s">
        <v>152</v>
      </c>
      <c r="AT209" s="220" t="s">
        <v>148</v>
      </c>
      <c r="AU209" s="220" t="s">
        <v>83</v>
      </c>
      <c r="AY209" s="20" t="s">
        <v>146</v>
      </c>
      <c r="BE209" s="221">
        <f>IF(N209="základní",J209,0)</f>
        <v>0</v>
      </c>
      <c r="BF209" s="221">
        <f>IF(N209="snížená",J209,0)</f>
        <v>0</v>
      </c>
      <c r="BG209" s="221">
        <f>IF(N209="zákl. přenesená",J209,0)</f>
        <v>0</v>
      </c>
      <c r="BH209" s="221">
        <f>IF(N209="sníž. přenesená",J209,0)</f>
        <v>0</v>
      </c>
      <c r="BI209" s="221">
        <f>IF(N209="nulová",J209,0)</f>
        <v>0</v>
      </c>
      <c r="BJ209" s="20" t="s">
        <v>81</v>
      </c>
      <c r="BK209" s="221">
        <f>ROUND(I209*H209,2)</f>
        <v>0</v>
      </c>
      <c r="BL209" s="20" t="s">
        <v>152</v>
      </c>
      <c r="BM209" s="220" t="s">
        <v>1835</v>
      </c>
    </row>
    <row r="210" s="2" customFormat="1">
      <c r="A210" s="41"/>
      <c r="B210" s="42"/>
      <c r="C210" s="43"/>
      <c r="D210" s="222" t="s">
        <v>154</v>
      </c>
      <c r="E210" s="43"/>
      <c r="F210" s="223" t="s">
        <v>580</v>
      </c>
      <c r="G210" s="43"/>
      <c r="H210" s="43"/>
      <c r="I210" s="224"/>
      <c r="J210" s="43"/>
      <c r="K210" s="43"/>
      <c r="L210" s="47"/>
      <c r="M210" s="225"/>
      <c r="N210" s="226"/>
      <c r="O210" s="87"/>
      <c r="P210" s="87"/>
      <c r="Q210" s="87"/>
      <c r="R210" s="87"/>
      <c r="S210" s="87"/>
      <c r="T210" s="88"/>
      <c r="U210" s="41"/>
      <c r="V210" s="41"/>
      <c r="W210" s="41"/>
      <c r="X210" s="41"/>
      <c r="Y210" s="41"/>
      <c r="Z210" s="41"/>
      <c r="AA210" s="41"/>
      <c r="AB210" s="41"/>
      <c r="AC210" s="41"/>
      <c r="AD210" s="41"/>
      <c r="AE210" s="41"/>
      <c r="AT210" s="20" t="s">
        <v>154</v>
      </c>
      <c r="AU210" s="20" t="s">
        <v>83</v>
      </c>
    </row>
    <row r="211" s="12" customFormat="1" ht="22.8" customHeight="1">
      <c r="A211" s="12"/>
      <c r="B211" s="192"/>
      <c r="C211" s="193"/>
      <c r="D211" s="194" t="s">
        <v>72</v>
      </c>
      <c r="E211" s="206" t="s">
        <v>582</v>
      </c>
      <c r="F211" s="206" t="s">
        <v>583</v>
      </c>
      <c r="G211" s="193"/>
      <c r="H211" s="193"/>
      <c r="I211" s="196"/>
      <c r="J211" s="207">
        <f>BK211</f>
        <v>0</v>
      </c>
      <c r="K211" s="193"/>
      <c r="L211" s="198"/>
      <c r="M211" s="199"/>
      <c r="N211" s="200"/>
      <c r="O211" s="200"/>
      <c r="P211" s="201">
        <f>SUM(P212:P215)</f>
        <v>0</v>
      </c>
      <c r="Q211" s="200"/>
      <c r="R211" s="201">
        <f>SUM(R212:R215)</f>
        <v>0</v>
      </c>
      <c r="S211" s="200"/>
      <c r="T211" s="202">
        <f>SUM(T212:T215)</f>
        <v>0</v>
      </c>
      <c r="U211" s="12"/>
      <c r="V211" s="12"/>
      <c r="W211" s="12"/>
      <c r="X211" s="12"/>
      <c r="Y211" s="12"/>
      <c r="Z211" s="12"/>
      <c r="AA211" s="12"/>
      <c r="AB211" s="12"/>
      <c r="AC211" s="12"/>
      <c r="AD211" s="12"/>
      <c r="AE211" s="12"/>
      <c r="AR211" s="203" t="s">
        <v>81</v>
      </c>
      <c r="AT211" s="204" t="s">
        <v>72</v>
      </c>
      <c r="AU211" s="204" t="s">
        <v>81</v>
      </c>
      <c r="AY211" s="203" t="s">
        <v>146</v>
      </c>
      <c r="BK211" s="205">
        <f>SUM(BK212:BK215)</f>
        <v>0</v>
      </c>
    </row>
    <row r="212" s="2" customFormat="1" ht="24.15" customHeight="1">
      <c r="A212" s="41"/>
      <c r="B212" s="42"/>
      <c r="C212" s="208" t="s">
        <v>388</v>
      </c>
      <c r="D212" s="208" t="s">
        <v>148</v>
      </c>
      <c r="E212" s="209" t="s">
        <v>1066</v>
      </c>
      <c r="F212" s="210" t="s">
        <v>1067</v>
      </c>
      <c r="G212" s="211" t="s">
        <v>223</v>
      </c>
      <c r="H212" s="212">
        <v>0.69199999999999995</v>
      </c>
      <c r="I212" s="213"/>
      <c r="J212" s="214">
        <f>ROUND(I212*H212,2)</f>
        <v>0</v>
      </c>
      <c r="K212" s="215"/>
      <c r="L212" s="47"/>
      <c r="M212" s="216" t="s">
        <v>19</v>
      </c>
      <c r="N212" s="217" t="s">
        <v>44</v>
      </c>
      <c r="O212" s="87"/>
      <c r="P212" s="218">
        <f>O212*H212</f>
        <v>0</v>
      </c>
      <c r="Q212" s="218">
        <v>0</v>
      </c>
      <c r="R212" s="218">
        <f>Q212*H212</f>
        <v>0</v>
      </c>
      <c r="S212" s="218">
        <v>0</v>
      </c>
      <c r="T212" s="219">
        <f>S212*H212</f>
        <v>0</v>
      </c>
      <c r="U212" s="41"/>
      <c r="V212" s="41"/>
      <c r="W212" s="41"/>
      <c r="X212" s="41"/>
      <c r="Y212" s="41"/>
      <c r="Z212" s="41"/>
      <c r="AA212" s="41"/>
      <c r="AB212" s="41"/>
      <c r="AC212" s="41"/>
      <c r="AD212" s="41"/>
      <c r="AE212" s="41"/>
      <c r="AR212" s="220" t="s">
        <v>152</v>
      </c>
      <c r="AT212" s="220" t="s">
        <v>148</v>
      </c>
      <c r="AU212" s="220" t="s">
        <v>83</v>
      </c>
      <c r="AY212" s="20" t="s">
        <v>146</v>
      </c>
      <c r="BE212" s="221">
        <f>IF(N212="základní",J212,0)</f>
        <v>0</v>
      </c>
      <c r="BF212" s="221">
        <f>IF(N212="snížená",J212,0)</f>
        <v>0</v>
      </c>
      <c r="BG212" s="221">
        <f>IF(N212="zákl. přenesená",J212,0)</f>
        <v>0</v>
      </c>
      <c r="BH212" s="221">
        <f>IF(N212="sníž. přenesená",J212,0)</f>
        <v>0</v>
      </c>
      <c r="BI212" s="221">
        <f>IF(N212="nulová",J212,0)</f>
        <v>0</v>
      </c>
      <c r="BJ212" s="20" t="s">
        <v>81</v>
      </c>
      <c r="BK212" s="221">
        <f>ROUND(I212*H212,2)</f>
        <v>0</v>
      </c>
      <c r="BL212" s="20" t="s">
        <v>152</v>
      </c>
      <c r="BM212" s="220" t="s">
        <v>1836</v>
      </c>
    </row>
    <row r="213" s="2" customFormat="1">
      <c r="A213" s="41"/>
      <c r="B213" s="42"/>
      <c r="C213" s="43"/>
      <c r="D213" s="222" t="s">
        <v>154</v>
      </c>
      <c r="E213" s="43"/>
      <c r="F213" s="223" t="s">
        <v>1069</v>
      </c>
      <c r="G213" s="43"/>
      <c r="H213" s="43"/>
      <c r="I213" s="224"/>
      <c r="J213" s="43"/>
      <c r="K213" s="43"/>
      <c r="L213" s="47"/>
      <c r="M213" s="225"/>
      <c r="N213" s="226"/>
      <c r="O213" s="87"/>
      <c r="P213" s="87"/>
      <c r="Q213" s="87"/>
      <c r="R213" s="87"/>
      <c r="S213" s="87"/>
      <c r="T213" s="88"/>
      <c r="U213" s="41"/>
      <c r="V213" s="41"/>
      <c r="W213" s="41"/>
      <c r="X213" s="41"/>
      <c r="Y213" s="41"/>
      <c r="Z213" s="41"/>
      <c r="AA213" s="41"/>
      <c r="AB213" s="41"/>
      <c r="AC213" s="41"/>
      <c r="AD213" s="41"/>
      <c r="AE213" s="41"/>
      <c r="AT213" s="20" t="s">
        <v>154</v>
      </c>
      <c r="AU213" s="20" t="s">
        <v>83</v>
      </c>
    </row>
    <row r="214" s="2" customFormat="1" ht="24.15" customHeight="1">
      <c r="A214" s="41"/>
      <c r="B214" s="42"/>
      <c r="C214" s="208" t="s">
        <v>392</v>
      </c>
      <c r="D214" s="208" t="s">
        <v>148</v>
      </c>
      <c r="E214" s="209" t="s">
        <v>1071</v>
      </c>
      <c r="F214" s="210" t="s">
        <v>1072</v>
      </c>
      <c r="G214" s="211" t="s">
        <v>223</v>
      </c>
      <c r="H214" s="212">
        <v>0.69199999999999995</v>
      </c>
      <c r="I214" s="213"/>
      <c r="J214" s="214">
        <f>ROUND(I214*H214,2)</f>
        <v>0</v>
      </c>
      <c r="K214" s="215"/>
      <c r="L214" s="47"/>
      <c r="M214" s="216" t="s">
        <v>19</v>
      </c>
      <c r="N214" s="217" t="s">
        <v>44</v>
      </c>
      <c r="O214" s="87"/>
      <c r="P214" s="218">
        <f>O214*H214</f>
        <v>0</v>
      </c>
      <c r="Q214" s="218">
        <v>0</v>
      </c>
      <c r="R214" s="218">
        <f>Q214*H214</f>
        <v>0</v>
      </c>
      <c r="S214" s="218">
        <v>0</v>
      </c>
      <c r="T214" s="219">
        <f>S214*H214</f>
        <v>0</v>
      </c>
      <c r="U214" s="41"/>
      <c r="V214" s="41"/>
      <c r="W214" s="41"/>
      <c r="X214" s="41"/>
      <c r="Y214" s="41"/>
      <c r="Z214" s="41"/>
      <c r="AA214" s="41"/>
      <c r="AB214" s="41"/>
      <c r="AC214" s="41"/>
      <c r="AD214" s="41"/>
      <c r="AE214" s="41"/>
      <c r="AR214" s="220" t="s">
        <v>152</v>
      </c>
      <c r="AT214" s="220" t="s">
        <v>148</v>
      </c>
      <c r="AU214" s="220" t="s">
        <v>83</v>
      </c>
      <c r="AY214" s="20" t="s">
        <v>146</v>
      </c>
      <c r="BE214" s="221">
        <f>IF(N214="základní",J214,0)</f>
        <v>0</v>
      </c>
      <c r="BF214" s="221">
        <f>IF(N214="snížená",J214,0)</f>
        <v>0</v>
      </c>
      <c r="BG214" s="221">
        <f>IF(N214="zákl. přenesená",J214,0)</f>
        <v>0</v>
      </c>
      <c r="BH214" s="221">
        <f>IF(N214="sníž. přenesená",J214,0)</f>
        <v>0</v>
      </c>
      <c r="BI214" s="221">
        <f>IF(N214="nulová",J214,0)</f>
        <v>0</v>
      </c>
      <c r="BJ214" s="20" t="s">
        <v>81</v>
      </c>
      <c r="BK214" s="221">
        <f>ROUND(I214*H214,2)</f>
        <v>0</v>
      </c>
      <c r="BL214" s="20" t="s">
        <v>152</v>
      </c>
      <c r="BM214" s="220" t="s">
        <v>1837</v>
      </c>
    </row>
    <row r="215" s="2" customFormat="1">
      <c r="A215" s="41"/>
      <c r="B215" s="42"/>
      <c r="C215" s="43"/>
      <c r="D215" s="222" t="s">
        <v>154</v>
      </c>
      <c r="E215" s="43"/>
      <c r="F215" s="223" t="s">
        <v>1074</v>
      </c>
      <c r="G215" s="43"/>
      <c r="H215" s="43"/>
      <c r="I215" s="224"/>
      <c r="J215" s="43"/>
      <c r="K215" s="43"/>
      <c r="L215" s="47"/>
      <c r="M215" s="225"/>
      <c r="N215" s="226"/>
      <c r="O215" s="87"/>
      <c r="P215" s="87"/>
      <c r="Q215" s="87"/>
      <c r="R215" s="87"/>
      <c r="S215" s="87"/>
      <c r="T215" s="88"/>
      <c r="U215" s="41"/>
      <c r="V215" s="41"/>
      <c r="W215" s="41"/>
      <c r="X215" s="41"/>
      <c r="Y215" s="41"/>
      <c r="Z215" s="41"/>
      <c r="AA215" s="41"/>
      <c r="AB215" s="41"/>
      <c r="AC215" s="41"/>
      <c r="AD215" s="41"/>
      <c r="AE215" s="41"/>
      <c r="AT215" s="20" t="s">
        <v>154</v>
      </c>
      <c r="AU215" s="20" t="s">
        <v>83</v>
      </c>
    </row>
    <row r="216" s="12" customFormat="1" ht="25.92" customHeight="1">
      <c r="A216" s="12"/>
      <c r="B216" s="192"/>
      <c r="C216" s="193"/>
      <c r="D216" s="194" t="s">
        <v>72</v>
      </c>
      <c r="E216" s="195" t="s">
        <v>242</v>
      </c>
      <c r="F216" s="195" t="s">
        <v>1838</v>
      </c>
      <c r="G216" s="193"/>
      <c r="H216" s="193"/>
      <c r="I216" s="196"/>
      <c r="J216" s="197">
        <f>BK216</f>
        <v>0</v>
      </c>
      <c r="K216" s="193"/>
      <c r="L216" s="198"/>
      <c r="M216" s="199"/>
      <c r="N216" s="200"/>
      <c r="O216" s="200"/>
      <c r="P216" s="201">
        <f>P217+P257</f>
        <v>0</v>
      </c>
      <c r="Q216" s="200"/>
      <c r="R216" s="201">
        <f>R217+R257</f>
        <v>0.99462200000000012</v>
      </c>
      <c r="S216" s="200"/>
      <c r="T216" s="202">
        <f>T217+T257</f>
        <v>0</v>
      </c>
      <c r="U216" s="12"/>
      <c r="V216" s="12"/>
      <c r="W216" s="12"/>
      <c r="X216" s="12"/>
      <c r="Y216" s="12"/>
      <c r="Z216" s="12"/>
      <c r="AA216" s="12"/>
      <c r="AB216" s="12"/>
      <c r="AC216" s="12"/>
      <c r="AD216" s="12"/>
      <c r="AE216" s="12"/>
      <c r="AR216" s="203" t="s">
        <v>163</v>
      </c>
      <c r="AT216" s="204" t="s">
        <v>72</v>
      </c>
      <c r="AU216" s="204" t="s">
        <v>73</v>
      </c>
      <c r="AY216" s="203" t="s">
        <v>146</v>
      </c>
      <c r="BK216" s="205">
        <f>BK217+BK257</f>
        <v>0</v>
      </c>
    </row>
    <row r="217" s="12" customFormat="1" ht="22.8" customHeight="1">
      <c r="A217" s="12"/>
      <c r="B217" s="192"/>
      <c r="C217" s="193"/>
      <c r="D217" s="194" t="s">
        <v>72</v>
      </c>
      <c r="E217" s="206" t="s">
        <v>1839</v>
      </c>
      <c r="F217" s="206" t="s">
        <v>1840</v>
      </c>
      <c r="G217" s="193"/>
      <c r="H217" s="193"/>
      <c r="I217" s="196"/>
      <c r="J217" s="207">
        <f>BK217</f>
        <v>0</v>
      </c>
      <c r="K217" s="193"/>
      <c r="L217" s="198"/>
      <c r="M217" s="199"/>
      <c r="N217" s="200"/>
      <c r="O217" s="200"/>
      <c r="P217" s="201">
        <f>SUM(P218:P256)</f>
        <v>0</v>
      </c>
      <c r="Q217" s="200"/>
      <c r="R217" s="201">
        <f>SUM(R218:R256)</f>
        <v>0.99462200000000012</v>
      </c>
      <c r="S217" s="200"/>
      <c r="T217" s="202">
        <f>SUM(T218:T256)</f>
        <v>0</v>
      </c>
      <c r="U217" s="12"/>
      <c r="V217" s="12"/>
      <c r="W217" s="12"/>
      <c r="X217" s="12"/>
      <c r="Y217" s="12"/>
      <c r="Z217" s="12"/>
      <c r="AA217" s="12"/>
      <c r="AB217" s="12"/>
      <c r="AC217" s="12"/>
      <c r="AD217" s="12"/>
      <c r="AE217" s="12"/>
      <c r="AR217" s="203" t="s">
        <v>163</v>
      </c>
      <c r="AT217" s="204" t="s">
        <v>72</v>
      </c>
      <c r="AU217" s="204" t="s">
        <v>81</v>
      </c>
      <c r="AY217" s="203" t="s">
        <v>146</v>
      </c>
      <c r="BK217" s="205">
        <f>SUM(BK218:BK256)</f>
        <v>0</v>
      </c>
    </row>
    <row r="218" s="2" customFormat="1" ht="24.15" customHeight="1">
      <c r="A218" s="41"/>
      <c r="B218" s="42"/>
      <c r="C218" s="208" t="s">
        <v>397</v>
      </c>
      <c r="D218" s="208" t="s">
        <v>148</v>
      </c>
      <c r="E218" s="209" t="s">
        <v>1841</v>
      </c>
      <c r="F218" s="210" t="s">
        <v>1842</v>
      </c>
      <c r="G218" s="211" t="s">
        <v>261</v>
      </c>
      <c r="H218" s="212">
        <v>61.399999999999999</v>
      </c>
      <c r="I218" s="213"/>
      <c r="J218" s="214">
        <f>ROUND(I218*H218,2)</f>
        <v>0</v>
      </c>
      <c r="K218" s="215"/>
      <c r="L218" s="47"/>
      <c r="M218" s="216" t="s">
        <v>19</v>
      </c>
      <c r="N218" s="217" t="s">
        <v>44</v>
      </c>
      <c r="O218" s="87"/>
      <c r="P218" s="218">
        <f>O218*H218</f>
        <v>0</v>
      </c>
      <c r="Q218" s="218">
        <v>0</v>
      </c>
      <c r="R218" s="218">
        <f>Q218*H218</f>
        <v>0</v>
      </c>
      <c r="S218" s="218">
        <v>0</v>
      </c>
      <c r="T218" s="219">
        <f>S218*H218</f>
        <v>0</v>
      </c>
      <c r="U218" s="41"/>
      <c r="V218" s="41"/>
      <c r="W218" s="41"/>
      <c r="X218" s="41"/>
      <c r="Y218" s="41"/>
      <c r="Z218" s="41"/>
      <c r="AA218" s="41"/>
      <c r="AB218" s="41"/>
      <c r="AC218" s="41"/>
      <c r="AD218" s="41"/>
      <c r="AE218" s="41"/>
      <c r="AR218" s="220" t="s">
        <v>493</v>
      </c>
      <c r="AT218" s="220" t="s">
        <v>148</v>
      </c>
      <c r="AU218" s="220" t="s">
        <v>83</v>
      </c>
      <c r="AY218" s="20" t="s">
        <v>146</v>
      </c>
      <c r="BE218" s="221">
        <f>IF(N218="základní",J218,0)</f>
        <v>0</v>
      </c>
      <c r="BF218" s="221">
        <f>IF(N218="snížená",J218,0)</f>
        <v>0</v>
      </c>
      <c r="BG218" s="221">
        <f>IF(N218="zákl. přenesená",J218,0)</f>
        <v>0</v>
      </c>
      <c r="BH218" s="221">
        <f>IF(N218="sníž. přenesená",J218,0)</f>
        <v>0</v>
      </c>
      <c r="BI218" s="221">
        <f>IF(N218="nulová",J218,0)</f>
        <v>0</v>
      </c>
      <c r="BJ218" s="20" t="s">
        <v>81</v>
      </c>
      <c r="BK218" s="221">
        <f>ROUND(I218*H218,2)</f>
        <v>0</v>
      </c>
      <c r="BL218" s="20" t="s">
        <v>493</v>
      </c>
      <c r="BM218" s="220" t="s">
        <v>1843</v>
      </c>
    </row>
    <row r="219" s="2" customFormat="1">
      <c r="A219" s="41"/>
      <c r="B219" s="42"/>
      <c r="C219" s="43"/>
      <c r="D219" s="222" t="s">
        <v>154</v>
      </c>
      <c r="E219" s="43"/>
      <c r="F219" s="223" t="s">
        <v>1844</v>
      </c>
      <c r="G219" s="43"/>
      <c r="H219" s="43"/>
      <c r="I219" s="224"/>
      <c r="J219" s="43"/>
      <c r="K219" s="43"/>
      <c r="L219" s="47"/>
      <c r="M219" s="225"/>
      <c r="N219" s="226"/>
      <c r="O219" s="87"/>
      <c r="P219" s="87"/>
      <c r="Q219" s="87"/>
      <c r="R219" s="87"/>
      <c r="S219" s="87"/>
      <c r="T219" s="88"/>
      <c r="U219" s="41"/>
      <c r="V219" s="41"/>
      <c r="W219" s="41"/>
      <c r="X219" s="41"/>
      <c r="Y219" s="41"/>
      <c r="Z219" s="41"/>
      <c r="AA219" s="41"/>
      <c r="AB219" s="41"/>
      <c r="AC219" s="41"/>
      <c r="AD219" s="41"/>
      <c r="AE219" s="41"/>
      <c r="AT219" s="20" t="s">
        <v>154</v>
      </c>
      <c r="AU219" s="20" t="s">
        <v>83</v>
      </c>
    </row>
    <row r="220" s="2" customFormat="1" ht="24.15" customHeight="1">
      <c r="A220" s="41"/>
      <c r="B220" s="42"/>
      <c r="C220" s="208" t="s">
        <v>401</v>
      </c>
      <c r="D220" s="208" t="s">
        <v>148</v>
      </c>
      <c r="E220" s="209" t="s">
        <v>1845</v>
      </c>
      <c r="F220" s="210" t="s">
        <v>1846</v>
      </c>
      <c r="G220" s="211" t="s">
        <v>261</v>
      </c>
      <c r="H220" s="212">
        <v>108.8</v>
      </c>
      <c r="I220" s="213"/>
      <c r="J220" s="214">
        <f>ROUND(I220*H220,2)</f>
        <v>0</v>
      </c>
      <c r="K220" s="215"/>
      <c r="L220" s="47"/>
      <c r="M220" s="216" t="s">
        <v>19</v>
      </c>
      <c r="N220" s="217" t="s">
        <v>44</v>
      </c>
      <c r="O220" s="87"/>
      <c r="P220" s="218">
        <f>O220*H220</f>
        <v>0</v>
      </c>
      <c r="Q220" s="218">
        <v>0</v>
      </c>
      <c r="R220" s="218">
        <f>Q220*H220</f>
        <v>0</v>
      </c>
      <c r="S220" s="218">
        <v>0</v>
      </c>
      <c r="T220" s="219">
        <f>S220*H220</f>
        <v>0</v>
      </c>
      <c r="U220" s="41"/>
      <c r="V220" s="41"/>
      <c r="W220" s="41"/>
      <c r="X220" s="41"/>
      <c r="Y220" s="41"/>
      <c r="Z220" s="41"/>
      <c r="AA220" s="41"/>
      <c r="AB220" s="41"/>
      <c r="AC220" s="41"/>
      <c r="AD220" s="41"/>
      <c r="AE220" s="41"/>
      <c r="AR220" s="220" t="s">
        <v>493</v>
      </c>
      <c r="AT220" s="220" t="s">
        <v>148</v>
      </c>
      <c r="AU220" s="220" t="s">
        <v>83</v>
      </c>
      <c r="AY220" s="20" t="s">
        <v>146</v>
      </c>
      <c r="BE220" s="221">
        <f>IF(N220="základní",J220,0)</f>
        <v>0</v>
      </c>
      <c r="BF220" s="221">
        <f>IF(N220="snížená",J220,0)</f>
        <v>0</v>
      </c>
      <c r="BG220" s="221">
        <f>IF(N220="zákl. přenesená",J220,0)</f>
        <v>0</v>
      </c>
      <c r="BH220" s="221">
        <f>IF(N220="sníž. přenesená",J220,0)</f>
        <v>0</v>
      </c>
      <c r="BI220" s="221">
        <f>IF(N220="nulová",J220,0)</f>
        <v>0</v>
      </c>
      <c r="BJ220" s="20" t="s">
        <v>81</v>
      </c>
      <c r="BK220" s="221">
        <f>ROUND(I220*H220,2)</f>
        <v>0</v>
      </c>
      <c r="BL220" s="20" t="s">
        <v>493</v>
      </c>
      <c r="BM220" s="220" t="s">
        <v>1847</v>
      </c>
    </row>
    <row r="221" s="2" customFormat="1">
      <c r="A221" s="41"/>
      <c r="B221" s="42"/>
      <c r="C221" s="43"/>
      <c r="D221" s="222" t="s">
        <v>154</v>
      </c>
      <c r="E221" s="43"/>
      <c r="F221" s="223" t="s">
        <v>1848</v>
      </c>
      <c r="G221" s="43"/>
      <c r="H221" s="43"/>
      <c r="I221" s="224"/>
      <c r="J221" s="43"/>
      <c r="K221" s="43"/>
      <c r="L221" s="47"/>
      <c r="M221" s="225"/>
      <c r="N221" s="226"/>
      <c r="O221" s="87"/>
      <c r="P221" s="87"/>
      <c r="Q221" s="87"/>
      <c r="R221" s="87"/>
      <c r="S221" s="87"/>
      <c r="T221" s="88"/>
      <c r="U221" s="41"/>
      <c r="V221" s="41"/>
      <c r="W221" s="41"/>
      <c r="X221" s="41"/>
      <c r="Y221" s="41"/>
      <c r="Z221" s="41"/>
      <c r="AA221" s="41"/>
      <c r="AB221" s="41"/>
      <c r="AC221" s="41"/>
      <c r="AD221" s="41"/>
      <c r="AE221" s="41"/>
      <c r="AT221" s="20" t="s">
        <v>154</v>
      </c>
      <c r="AU221" s="20" t="s">
        <v>83</v>
      </c>
    </row>
    <row r="222" s="2" customFormat="1" ht="24.15" customHeight="1">
      <c r="A222" s="41"/>
      <c r="B222" s="42"/>
      <c r="C222" s="208" t="s">
        <v>406</v>
      </c>
      <c r="D222" s="208" t="s">
        <v>148</v>
      </c>
      <c r="E222" s="209" t="s">
        <v>1849</v>
      </c>
      <c r="F222" s="210" t="s">
        <v>1850</v>
      </c>
      <c r="G222" s="211" t="s">
        <v>261</v>
      </c>
      <c r="H222" s="212">
        <v>362.60000000000002</v>
      </c>
      <c r="I222" s="213"/>
      <c r="J222" s="214">
        <f>ROUND(I222*H222,2)</f>
        <v>0</v>
      </c>
      <c r="K222" s="215"/>
      <c r="L222" s="47"/>
      <c r="M222" s="216" t="s">
        <v>19</v>
      </c>
      <c r="N222" s="217" t="s">
        <v>44</v>
      </c>
      <c r="O222" s="87"/>
      <c r="P222" s="218">
        <f>O222*H222</f>
        <v>0</v>
      </c>
      <c r="Q222" s="218">
        <v>0</v>
      </c>
      <c r="R222" s="218">
        <f>Q222*H222</f>
        <v>0</v>
      </c>
      <c r="S222" s="218">
        <v>0</v>
      </c>
      <c r="T222" s="219">
        <f>S222*H222</f>
        <v>0</v>
      </c>
      <c r="U222" s="41"/>
      <c r="V222" s="41"/>
      <c r="W222" s="41"/>
      <c r="X222" s="41"/>
      <c r="Y222" s="41"/>
      <c r="Z222" s="41"/>
      <c r="AA222" s="41"/>
      <c r="AB222" s="41"/>
      <c r="AC222" s="41"/>
      <c r="AD222" s="41"/>
      <c r="AE222" s="41"/>
      <c r="AR222" s="220" t="s">
        <v>493</v>
      </c>
      <c r="AT222" s="220" t="s">
        <v>148</v>
      </c>
      <c r="AU222" s="220" t="s">
        <v>83</v>
      </c>
      <c r="AY222" s="20" t="s">
        <v>146</v>
      </c>
      <c r="BE222" s="221">
        <f>IF(N222="základní",J222,0)</f>
        <v>0</v>
      </c>
      <c r="BF222" s="221">
        <f>IF(N222="snížená",J222,0)</f>
        <v>0</v>
      </c>
      <c r="BG222" s="221">
        <f>IF(N222="zákl. přenesená",J222,0)</f>
        <v>0</v>
      </c>
      <c r="BH222" s="221">
        <f>IF(N222="sníž. přenesená",J222,0)</f>
        <v>0</v>
      </c>
      <c r="BI222" s="221">
        <f>IF(N222="nulová",J222,0)</f>
        <v>0</v>
      </c>
      <c r="BJ222" s="20" t="s">
        <v>81</v>
      </c>
      <c r="BK222" s="221">
        <f>ROUND(I222*H222,2)</f>
        <v>0</v>
      </c>
      <c r="BL222" s="20" t="s">
        <v>493</v>
      </c>
      <c r="BM222" s="220" t="s">
        <v>1851</v>
      </c>
    </row>
    <row r="223" s="2" customFormat="1">
      <c r="A223" s="41"/>
      <c r="B223" s="42"/>
      <c r="C223" s="43"/>
      <c r="D223" s="222" t="s">
        <v>154</v>
      </c>
      <c r="E223" s="43"/>
      <c r="F223" s="223" t="s">
        <v>1852</v>
      </c>
      <c r="G223" s="43"/>
      <c r="H223" s="43"/>
      <c r="I223" s="224"/>
      <c r="J223" s="43"/>
      <c r="K223" s="43"/>
      <c r="L223" s="47"/>
      <c r="M223" s="225"/>
      <c r="N223" s="226"/>
      <c r="O223" s="87"/>
      <c r="P223" s="87"/>
      <c r="Q223" s="87"/>
      <c r="R223" s="87"/>
      <c r="S223" s="87"/>
      <c r="T223" s="88"/>
      <c r="U223" s="41"/>
      <c r="V223" s="41"/>
      <c r="W223" s="41"/>
      <c r="X223" s="41"/>
      <c r="Y223" s="41"/>
      <c r="Z223" s="41"/>
      <c r="AA223" s="41"/>
      <c r="AB223" s="41"/>
      <c r="AC223" s="41"/>
      <c r="AD223" s="41"/>
      <c r="AE223" s="41"/>
      <c r="AT223" s="20" t="s">
        <v>154</v>
      </c>
      <c r="AU223" s="20" t="s">
        <v>83</v>
      </c>
    </row>
    <row r="224" s="2" customFormat="1" ht="24.15" customHeight="1">
      <c r="A224" s="41"/>
      <c r="B224" s="42"/>
      <c r="C224" s="208" t="s">
        <v>410</v>
      </c>
      <c r="D224" s="208" t="s">
        <v>148</v>
      </c>
      <c r="E224" s="209" t="s">
        <v>1853</v>
      </c>
      <c r="F224" s="210" t="s">
        <v>1854</v>
      </c>
      <c r="G224" s="211" t="s">
        <v>261</v>
      </c>
      <c r="H224" s="212">
        <v>7</v>
      </c>
      <c r="I224" s="213"/>
      <c r="J224" s="214">
        <f>ROUND(I224*H224,2)</f>
        <v>0</v>
      </c>
      <c r="K224" s="215"/>
      <c r="L224" s="47"/>
      <c r="M224" s="216" t="s">
        <v>19</v>
      </c>
      <c r="N224" s="217" t="s">
        <v>44</v>
      </c>
      <c r="O224" s="87"/>
      <c r="P224" s="218">
        <f>O224*H224</f>
        <v>0</v>
      </c>
      <c r="Q224" s="218">
        <v>0</v>
      </c>
      <c r="R224" s="218">
        <f>Q224*H224</f>
        <v>0</v>
      </c>
      <c r="S224" s="218">
        <v>0</v>
      </c>
      <c r="T224" s="219">
        <f>S224*H224</f>
        <v>0</v>
      </c>
      <c r="U224" s="41"/>
      <c r="V224" s="41"/>
      <c r="W224" s="41"/>
      <c r="X224" s="41"/>
      <c r="Y224" s="41"/>
      <c r="Z224" s="41"/>
      <c r="AA224" s="41"/>
      <c r="AB224" s="41"/>
      <c r="AC224" s="41"/>
      <c r="AD224" s="41"/>
      <c r="AE224" s="41"/>
      <c r="AR224" s="220" t="s">
        <v>493</v>
      </c>
      <c r="AT224" s="220" t="s">
        <v>148</v>
      </c>
      <c r="AU224" s="220" t="s">
        <v>83</v>
      </c>
      <c r="AY224" s="20" t="s">
        <v>146</v>
      </c>
      <c r="BE224" s="221">
        <f>IF(N224="základní",J224,0)</f>
        <v>0</v>
      </c>
      <c r="BF224" s="221">
        <f>IF(N224="snížená",J224,0)</f>
        <v>0</v>
      </c>
      <c r="BG224" s="221">
        <f>IF(N224="zákl. přenesená",J224,0)</f>
        <v>0</v>
      </c>
      <c r="BH224" s="221">
        <f>IF(N224="sníž. přenesená",J224,0)</f>
        <v>0</v>
      </c>
      <c r="BI224" s="221">
        <f>IF(N224="nulová",J224,0)</f>
        <v>0</v>
      </c>
      <c r="BJ224" s="20" t="s">
        <v>81</v>
      </c>
      <c r="BK224" s="221">
        <f>ROUND(I224*H224,2)</f>
        <v>0</v>
      </c>
      <c r="BL224" s="20" t="s">
        <v>493</v>
      </c>
      <c r="BM224" s="220" t="s">
        <v>1855</v>
      </c>
    </row>
    <row r="225" s="2" customFormat="1">
      <c r="A225" s="41"/>
      <c r="B225" s="42"/>
      <c r="C225" s="43"/>
      <c r="D225" s="222" t="s">
        <v>154</v>
      </c>
      <c r="E225" s="43"/>
      <c r="F225" s="223" t="s">
        <v>1856</v>
      </c>
      <c r="G225" s="43"/>
      <c r="H225" s="43"/>
      <c r="I225" s="224"/>
      <c r="J225" s="43"/>
      <c r="K225" s="43"/>
      <c r="L225" s="47"/>
      <c r="M225" s="225"/>
      <c r="N225" s="226"/>
      <c r="O225" s="87"/>
      <c r="P225" s="87"/>
      <c r="Q225" s="87"/>
      <c r="R225" s="87"/>
      <c r="S225" s="87"/>
      <c r="T225" s="88"/>
      <c r="U225" s="41"/>
      <c r="V225" s="41"/>
      <c r="W225" s="41"/>
      <c r="X225" s="41"/>
      <c r="Y225" s="41"/>
      <c r="Z225" s="41"/>
      <c r="AA225" s="41"/>
      <c r="AB225" s="41"/>
      <c r="AC225" s="41"/>
      <c r="AD225" s="41"/>
      <c r="AE225" s="41"/>
      <c r="AT225" s="20" t="s">
        <v>154</v>
      </c>
      <c r="AU225" s="20" t="s">
        <v>83</v>
      </c>
    </row>
    <row r="226" s="2" customFormat="1">
      <c r="A226" s="41"/>
      <c r="B226" s="42"/>
      <c r="C226" s="43"/>
      <c r="D226" s="227" t="s">
        <v>156</v>
      </c>
      <c r="E226" s="43"/>
      <c r="F226" s="228" t="s">
        <v>1857</v>
      </c>
      <c r="G226" s="43"/>
      <c r="H226" s="43"/>
      <c r="I226" s="224"/>
      <c r="J226" s="43"/>
      <c r="K226" s="43"/>
      <c r="L226" s="47"/>
      <c r="M226" s="225"/>
      <c r="N226" s="226"/>
      <c r="O226" s="87"/>
      <c r="P226" s="87"/>
      <c r="Q226" s="87"/>
      <c r="R226" s="87"/>
      <c r="S226" s="87"/>
      <c r="T226" s="88"/>
      <c r="U226" s="41"/>
      <c r="V226" s="41"/>
      <c r="W226" s="41"/>
      <c r="X226" s="41"/>
      <c r="Y226" s="41"/>
      <c r="Z226" s="41"/>
      <c r="AA226" s="41"/>
      <c r="AB226" s="41"/>
      <c r="AC226" s="41"/>
      <c r="AD226" s="41"/>
      <c r="AE226" s="41"/>
      <c r="AT226" s="20" t="s">
        <v>156</v>
      </c>
      <c r="AU226" s="20" t="s">
        <v>83</v>
      </c>
    </row>
    <row r="227" s="2" customFormat="1" ht="16.5" customHeight="1">
      <c r="A227" s="41"/>
      <c r="B227" s="42"/>
      <c r="C227" s="208" t="s">
        <v>415</v>
      </c>
      <c r="D227" s="208" t="s">
        <v>148</v>
      </c>
      <c r="E227" s="209" t="s">
        <v>1858</v>
      </c>
      <c r="F227" s="210" t="s">
        <v>1859</v>
      </c>
      <c r="G227" s="211" t="s">
        <v>261</v>
      </c>
      <c r="H227" s="212">
        <v>10</v>
      </c>
      <c r="I227" s="213"/>
      <c r="J227" s="214">
        <f>ROUND(I227*H227,2)</f>
        <v>0</v>
      </c>
      <c r="K227" s="215"/>
      <c r="L227" s="47"/>
      <c r="M227" s="216" t="s">
        <v>19</v>
      </c>
      <c r="N227" s="217" t="s">
        <v>44</v>
      </c>
      <c r="O227" s="87"/>
      <c r="P227" s="218">
        <f>O227*H227</f>
        <v>0</v>
      </c>
      <c r="Q227" s="218">
        <v>0</v>
      </c>
      <c r="R227" s="218">
        <f>Q227*H227</f>
        <v>0</v>
      </c>
      <c r="S227" s="218">
        <v>0</v>
      </c>
      <c r="T227" s="219">
        <f>S227*H227</f>
        <v>0</v>
      </c>
      <c r="U227" s="41"/>
      <c r="V227" s="41"/>
      <c r="W227" s="41"/>
      <c r="X227" s="41"/>
      <c r="Y227" s="41"/>
      <c r="Z227" s="41"/>
      <c r="AA227" s="41"/>
      <c r="AB227" s="41"/>
      <c r="AC227" s="41"/>
      <c r="AD227" s="41"/>
      <c r="AE227" s="41"/>
      <c r="AR227" s="220" t="s">
        <v>493</v>
      </c>
      <c r="AT227" s="220" t="s">
        <v>148</v>
      </c>
      <c r="AU227" s="220" t="s">
        <v>83</v>
      </c>
      <c r="AY227" s="20" t="s">
        <v>146</v>
      </c>
      <c r="BE227" s="221">
        <f>IF(N227="základní",J227,0)</f>
        <v>0</v>
      </c>
      <c r="BF227" s="221">
        <f>IF(N227="snížená",J227,0)</f>
        <v>0</v>
      </c>
      <c r="BG227" s="221">
        <f>IF(N227="zákl. přenesená",J227,0)</f>
        <v>0</v>
      </c>
      <c r="BH227" s="221">
        <f>IF(N227="sníž. přenesená",J227,0)</f>
        <v>0</v>
      </c>
      <c r="BI227" s="221">
        <f>IF(N227="nulová",J227,0)</f>
        <v>0</v>
      </c>
      <c r="BJ227" s="20" t="s">
        <v>81</v>
      </c>
      <c r="BK227" s="221">
        <f>ROUND(I227*H227,2)</f>
        <v>0</v>
      </c>
      <c r="BL227" s="20" t="s">
        <v>493</v>
      </c>
      <c r="BM227" s="220" t="s">
        <v>1860</v>
      </c>
    </row>
    <row r="228" s="2" customFormat="1">
      <c r="A228" s="41"/>
      <c r="B228" s="42"/>
      <c r="C228" s="43"/>
      <c r="D228" s="222" t="s">
        <v>154</v>
      </c>
      <c r="E228" s="43"/>
      <c r="F228" s="223" t="s">
        <v>1861</v>
      </c>
      <c r="G228" s="43"/>
      <c r="H228" s="43"/>
      <c r="I228" s="224"/>
      <c r="J228" s="43"/>
      <c r="K228" s="43"/>
      <c r="L228" s="47"/>
      <c r="M228" s="225"/>
      <c r="N228" s="226"/>
      <c r="O228" s="87"/>
      <c r="P228" s="87"/>
      <c r="Q228" s="87"/>
      <c r="R228" s="87"/>
      <c r="S228" s="87"/>
      <c r="T228" s="88"/>
      <c r="U228" s="41"/>
      <c r="V228" s="41"/>
      <c r="W228" s="41"/>
      <c r="X228" s="41"/>
      <c r="Y228" s="41"/>
      <c r="Z228" s="41"/>
      <c r="AA228" s="41"/>
      <c r="AB228" s="41"/>
      <c r="AC228" s="41"/>
      <c r="AD228" s="41"/>
      <c r="AE228" s="41"/>
      <c r="AT228" s="20" t="s">
        <v>154</v>
      </c>
      <c r="AU228" s="20" t="s">
        <v>83</v>
      </c>
    </row>
    <row r="229" s="2" customFormat="1">
      <c r="A229" s="41"/>
      <c r="B229" s="42"/>
      <c r="C229" s="43"/>
      <c r="D229" s="227" t="s">
        <v>156</v>
      </c>
      <c r="E229" s="43"/>
      <c r="F229" s="228" t="s">
        <v>1857</v>
      </c>
      <c r="G229" s="43"/>
      <c r="H229" s="43"/>
      <c r="I229" s="224"/>
      <c r="J229" s="43"/>
      <c r="K229" s="43"/>
      <c r="L229" s="47"/>
      <c r="M229" s="225"/>
      <c r="N229" s="226"/>
      <c r="O229" s="87"/>
      <c r="P229" s="87"/>
      <c r="Q229" s="87"/>
      <c r="R229" s="87"/>
      <c r="S229" s="87"/>
      <c r="T229" s="88"/>
      <c r="U229" s="41"/>
      <c r="V229" s="41"/>
      <c r="W229" s="41"/>
      <c r="X229" s="41"/>
      <c r="Y229" s="41"/>
      <c r="Z229" s="41"/>
      <c r="AA229" s="41"/>
      <c r="AB229" s="41"/>
      <c r="AC229" s="41"/>
      <c r="AD229" s="41"/>
      <c r="AE229" s="41"/>
      <c r="AT229" s="20" t="s">
        <v>156</v>
      </c>
      <c r="AU229" s="20" t="s">
        <v>83</v>
      </c>
    </row>
    <row r="230" s="2" customFormat="1" ht="16.5" customHeight="1">
      <c r="A230" s="41"/>
      <c r="B230" s="42"/>
      <c r="C230" s="261" t="s">
        <v>419</v>
      </c>
      <c r="D230" s="261" t="s">
        <v>242</v>
      </c>
      <c r="E230" s="262" t="s">
        <v>1128</v>
      </c>
      <c r="F230" s="263" t="s">
        <v>1129</v>
      </c>
      <c r="G230" s="264" t="s">
        <v>261</v>
      </c>
      <c r="H230" s="265">
        <v>61.399999999999999</v>
      </c>
      <c r="I230" s="266"/>
      <c r="J230" s="267">
        <f>ROUND(I230*H230,2)</f>
        <v>0</v>
      </c>
      <c r="K230" s="268"/>
      <c r="L230" s="269"/>
      <c r="M230" s="270" t="s">
        <v>19</v>
      </c>
      <c r="N230" s="271" t="s">
        <v>44</v>
      </c>
      <c r="O230" s="87"/>
      <c r="P230" s="218">
        <f>O230*H230</f>
        <v>0</v>
      </c>
      <c r="Q230" s="218">
        <v>0.00027</v>
      </c>
      <c r="R230" s="218">
        <f>Q230*H230</f>
        <v>0.016577999999999999</v>
      </c>
      <c r="S230" s="218">
        <v>0</v>
      </c>
      <c r="T230" s="219">
        <f>S230*H230</f>
        <v>0</v>
      </c>
      <c r="U230" s="41"/>
      <c r="V230" s="41"/>
      <c r="W230" s="41"/>
      <c r="X230" s="41"/>
      <c r="Y230" s="41"/>
      <c r="Z230" s="41"/>
      <c r="AA230" s="41"/>
      <c r="AB230" s="41"/>
      <c r="AC230" s="41"/>
      <c r="AD230" s="41"/>
      <c r="AE230" s="41"/>
      <c r="AR230" s="220" t="s">
        <v>1862</v>
      </c>
      <c r="AT230" s="220" t="s">
        <v>242</v>
      </c>
      <c r="AU230" s="220" t="s">
        <v>83</v>
      </c>
      <c r="AY230" s="20" t="s">
        <v>146</v>
      </c>
      <c r="BE230" s="221">
        <f>IF(N230="základní",J230,0)</f>
        <v>0</v>
      </c>
      <c r="BF230" s="221">
        <f>IF(N230="snížená",J230,0)</f>
        <v>0</v>
      </c>
      <c r="BG230" s="221">
        <f>IF(N230="zákl. přenesená",J230,0)</f>
        <v>0</v>
      </c>
      <c r="BH230" s="221">
        <f>IF(N230="sníž. přenesená",J230,0)</f>
        <v>0</v>
      </c>
      <c r="BI230" s="221">
        <f>IF(N230="nulová",J230,0)</f>
        <v>0</v>
      </c>
      <c r="BJ230" s="20" t="s">
        <v>81</v>
      </c>
      <c r="BK230" s="221">
        <f>ROUND(I230*H230,2)</f>
        <v>0</v>
      </c>
      <c r="BL230" s="20" t="s">
        <v>1862</v>
      </c>
      <c r="BM230" s="220" t="s">
        <v>1863</v>
      </c>
    </row>
    <row r="231" s="2" customFormat="1">
      <c r="A231" s="41"/>
      <c r="B231" s="42"/>
      <c r="C231" s="43"/>
      <c r="D231" s="227" t="s">
        <v>156</v>
      </c>
      <c r="E231" s="43"/>
      <c r="F231" s="228" t="s">
        <v>1864</v>
      </c>
      <c r="G231" s="43"/>
      <c r="H231" s="43"/>
      <c r="I231" s="224"/>
      <c r="J231" s="43"/>
      <c r="K231" s="43"/>
      <c r="L231" s="47"/>
      <c r="M231" s="225"/>
      <c r="N231" s="226"/>
      <c r="O231" s="87"/>
      <c r="P231" s="87"/>
      <c r="Q231" s="87"/>
      <c r="R231" s="87"/>
      <c r="S231" s="87"/>
      <c r="T231" s="88"/>
      <c r="U231" s="41"/>
      <c r="V231" s="41"/>
      <c r="W231" s="41"/>
      <c r="X231" s="41"/>
      <c r="Y231" s="41"/>
      <c r="Z231" s="41"/>
      <c r="AA231" s="41"/>
      <c r="AB231" s="41"/>
      <c r="AC231" s="41"/>
      <c r="AD231" s="41"/>
      <c r="AE231" s="41"/>
      <c r="AT231" s="20" t="s">
        <v>156</v>
      </c>
      <c r="AU231" s="20" t="s">
        <v>83</v>
      </c>
    </row>
    <row r="232" s="2" customFormat="1" ht="16.5" customHeight="1">
      <c r="A232" s="41"/>
      <c r="B232" s="42"/>
      <c r="C232" s="261" t="s">
        <v>424</v>
      </c>
      <c r="D232" s="261" t="s">
        <v>242</v>
      </c>
      <c r="E232" s="262" t="s">
        <v>1136</v>
      </c>
      <c r="F232" s="263" t="s">
        <v>1137</v>
      </c>
      <c r="G232" s="264" t="s">
        <v>261</v>
      </c>
      <c r="H232" s="265">
        <v>108.8</v>
      </c>
      <c r="I232" s="266"/>
      <c r="J232" s="267">
        <f>ROUND(I232*H232,2)</f>
        <v>0</v>
      </c>
      <c r="K232" s="268"/>
      <c r="L232" s="269"/>
      <c r="M232" s="270" t="s">
        <v>19</v>
      </c>
      <c r="N232" s="271" t="s">
        <v>44</v>
      </c>
      <c r="O232" s="87"/>
      <c r="P232" s="218">
        <f>O232*H232</f>
        <v>0</v>
      </c>
      <c r="Q232" s="218">
        <v>0.00106</v>
      </c>
      <c r="R232" s="218">
        <f>Q232*H232</f>
        <v>0.11532799999999999</v>
      </c>
      <c r="S232" s="218">
        <v>0</v>
      </c>
      <c r="T232" s="219">
        <f>S232*H232</f>
        <v>0</v>
      </c>
      <c r="U232" s="41"/>
      <c r="V232" s="41"/>
      <c r="W232" s="41"/>
      <c r="X232" s="41"/>
      <c r="Y232" s="41"/>
      <c r="Z232" s="41"/>
      <c r="AA232" s="41"/>
      <c r="AB232" s="41"/>
      <c r="AC232" s="41"/>
      <c r="AD232" s="41"/>
      <c r="AE232" s="41"/>
      <c r="AR232" s="220" t="s">
        <v>1862</v>
      </c>
      <c r="AT232" s="220" t="s">
        <v>242</v>
      </c>
      <c r="AU232" s="220" t="s">
        <v>83</v>
      </c>
      <c r="AY232" s="20" t="s">
        <v>146</v>
      </c>
      <c r="BE232" s="221">
        <f>IF(N232="základní",J232,0)</f>
        <v>0</v>
      </c>
      <c r="BF232" s="221">
        <f>IF(N232="snížená",J232,0)</f>
        <v>0</v>
      </c>
      <c r="BG232" s="221">
        <f>IF(N232="zákl. přenesená",J232,0)</f>
        <v>0</v>
      </c>
      <c r="BH232" s="221">
        <f>IF(N232="sníž. přenesená",J232,0)</f>
        <v>0</v>
      </c>
      <c r="BI232" s="221">
        <f>IF(N232="nulová",J232,0)</f>
        <v>0</v>
      </c>
      <c r="BJ232" s="20" t="s">
        <v>81</v>
      </c>
      <c r="BK232" s="221">
        <f>ROUND(I232*H232,2)</f>
        <v>0</v>
      </c>
      <c r="BL232" s="20" t="s">
        <v>1862</v>
      </c>
      <c r="BM232" s="220" t="s">
        <v>1865</v>
      </c>
    </row>
    <row r="233" s="2" customFormat="1">
      <c r="A233" s="41"/>
      <c r="B233" s="42"/>
      <c r="C233" s="43"/>
      <c r="D233" s="227" t="s">
        <v>156</v>
      </c>
      <c r="E233" s="43"/>
      <c r="F233" s="228" t="s">
        <v>1864</v>
      </c>
      <c r="G233" s="43"/>
      <c r="H233" s="43"/>
      <c r="I233" s="224"/>
      <c r="J233" s="43"/>
      <c r="K233" s="43"/>
      <c r="L233" s="47"/>
      <c r="M233" s="225"/>
      <c r="N233" s="226"/>
      <c r="O233" s="87"/>
      <c r="P233" s="87"/>
      <c r="Q233" s="87"/>
      <c r="R233" s="87"/>
      <c r="S233" s="87"/>
      <c r="T233" s="88"/>
      <c r="U233" s="41"/>
      <c r="V233" s="41"/>
      <c r="W233" s="41"/>
      <c r="X233" s="41"/>
      <c r="Y233" s="41"/>
      <c r="Z233" s="41"/>
      <c r="AA233" s="41"/>
      <c r="AB233" s="41"/>
      <c r="AC233" s="41"/>
      <c r="AD233" s="41"/>
      <c r="AE233" s="41"/>
      <c r="AT233" s="20" t="s">
        <v>156</v>
      </c>
      <c r="AU233" s="20" t="s">
        <v>83</v>
      </c>
    </row>
    <row r="234" s="2" customFormat="1" ht="16.5" customHeight="1">
      <c r="A234" s="41"/>
      <c r="B234" s="42"/>
      <c r="C234" s="261" t="s">
        <v>428</v>
      </c>
      <c r="D234" s="261" t="s">
        <v>242</v>
      </c>
      <c r="E234" s="262" t="s">
        <v>1866</v>
      </c>
      <c r="F234" s="263" t="s">
        <v>1867</v>
      </c>
      <c r="G234" s="264" t="s">
        <v>261</v>
      </c>
      <c r="H234" s="265">
        <v>362.60000000000002</v>
      </c>
      <c r="I234" s="266"/>
      <c r="J234" s="267">
        <f>ROUND(I234*H234,2)</f>
        <v>0</v>
      </c>
      <c r="K234" s="268"/>
      <c r="L234" s="269"/>
      <c r="M234" s="270" t="s">
        <v>19</v>
      </c>
      <c r="N234" s="271" t="s">
        <v>44</v>
      </c>
      <c r="O234" s="87"/>
      <c r="P234" s="218">
        <f>O234*H234</f>
        <v>0</v>
      </c>
      <c r="Q234" s="218">
        <v>0.0021099999999999999</v>
      </c>
      <c r="R234" s="218">
        <f>Q234*H234</f>
        <v>0.76508600000000004</v>
      </c>
      <c r="S234" s="218">
        <v>0</v>
      </c>
      <c r="T234" s="219">
        <f>S234*H234</f>
        <v>0</v>
      </c>
      <c r="U234" s="41"/>
      <c r="V234" s="41"/>
      <c r="W234" s="41"/>
      <c r="X234" s="41"/>
      <c r="Y234" s="41"/>
      <c r="Z234" s="41"/>
      <c r="AA234" s="41"/>
      <c r="AB234" s="41"/>
      <c r="AC234" s="41"/>
      <c r="AD234" s="41"/>
      <c r="AE234" s="41"/>
      <c r="AR234" s="220" t="s">
        <v>1862</v>
      </c>
      <c r="AT234" s="220" t="s">
        <v>242</v>
      </c>
      <c r="AU234" s="220" t="s">
        <v>83</v>
      </c>
      <c r="AY234" s="20" t="s">
        <v>146</v>
      </c>
      <c r="BE234" s="221">
        <f>IF(N234="základní",J234,0)</f>
        <v>0</v>
      </c>
      <c r="BF234" s="221">
        <f>IF(N234="snížená",J234,0)</f>
        <v>0</v>
      </c>
      <c r="BG234" s="221">
        <f>IF(N234="zákl. přenesená",J234,0)</f>
        <v>0</v>
      </c>
      <c r="BH234" s="221">
        <f>IF(N234="sníž. přenesená",J234,0)</f>
        <v>0</v>
      </c>
      <c r="BI234" s="221">
        <f>IF(N234="nulová",J234,0)</f>
        <v>0</v>
      </c>
      <c r="BJ234" s="20" t="s">
        <v>81</v>
      </c>
      <c r="BK234" s="221">
        <f>ROUND(I234*H234,2)</f>
        <v>0</v>
      </c>
      <c r="BL234" s="20" t="s">
        <v>1862</v>
      </c>
      <c r="BM234" s="220" t="s">
        <v>1868</v>
      </c>
    </row>
    <row r="235" s="2" customFormat="1">
      <c r="A235" s="41"/>
      <c r="B235" s="42"/>
      <c r="C235" s="43"/>
      <c r="D235" s="227" t="s">
        <v>156</v>
      </c>
      <c r="E235" s="43"/>
      <c r="F235" s="228" t="s">
        <v>1864</v>
      </c>
      <c r="G235" s="43"/>
      <c r="H235" s="43"/>
      <c r="I235" s="224"/>
      <c r="J235" s="43"/>
      <c r="K235" s="43"/>
      <c r="L235" s="47"/>
      <c r="M235" s="225"/>
      <c r="N235" s="226"/>
      <c r="O235" s="87"/>
      <c r="P235" s="87"/>
      <c r="Q235" s="87"/>
      <c r="R235" s="87"/>
      <c r="S235" s="87"/>
      <c r="T235" s="88"/>
      <c r="U235" s="41"/>
      <c r="V235" s="41"/>
      <c r="W235" s="41"/>
      <c r="X235" s="41"/>
      <c r="Y235" s="41"/>
      <c r="Z235" s="41"/>
      <c r="AA235" s="41"/>
      <c r="AB235" s="41"/>
      <c r="AC235" s="41"/>
      <c r="AD235" s="41"/>
      <c r="AE235" s="41"/>
      <c r="AT235" s="20" t="s">
        <v>156</v>
      </c>
      <c r="AU235" s="20" t="s">
        <v>83</v>
      </c>
    </row>
    <row r="236" s="2" customFormat="1" ht="16.5" customHeight="1">
      <c r="A236" s="41"/>
      <c r="B236" s="42"/>
      <c r="C236" s="261" t="s">
        <v>434</v>
      </c>
      <c r="D236" s="261" t="s">
        <v>242</v>
      </c>
      <c r="E236" s="262" t="s">
        <v>1869</v>
      </c>
      <c r="F236" s="263" t="s">
        <v>1870</v>
      </c>
      <c r="G236" s="264" t="s">
        <v>261</v>
      </c>
      <c r="H236" s="265">
        <v>7</v>
      </c>
      <c r="I236" s="266"/>
      <c r="J236" s="267">
        <f>ROUND(I236*H236,2)</f>
        <v>0</v>
      </c>
      <c r="K236" s="268"/>
      <c r="L236" s="269"/>
      <c r="M236" s="270" t="s">
        <v>19</v>
      </c>
      <c r="N236" s="271" t="s">
        <v>44</v>
      </c>
      <c r="O236" s="87"/>
      <c r="P236" s="218">
        <f>O236*H236</f>
        <v>0</v>
      </c>
      <c r="Q236" s="218">
        <v>0.0031800000000000001</v>
      </c>
      <c r="R236" s="218">
        <f>Q236*H236</f>
        <v>0.022260000000000002</v>
      </c>
      <c r="S236" s="218">
        <v>0</v>
      </c>
      <c r="T236" s="219">
        <f>S236*H236</f>
        <v>0</v>
      </c>
      <c r="U236" s="41"/>
      <c r="V236" s="41"/>
      <c r="W236" s="41"/>
      <c r="X236" s="41"/>
      <c r="Y236" s="41"/>
      <c r="Z236" s="41"/>
      <c r="AA236" s="41"/>
      <c r="AB236" s="41"/>
      <c r="AC236" s="41"/>
      <c r="AD236" s="41"/>
      <c r="AE236" s="41"/>
      <c r="AR236" s="220" t="s">
        <v>1862</v>
      </c>
      <c r="AT236" s="220" t="s">
        <v>242</v>
      </c>
      <c r="AU236" s="220" t="s">
        <v>83</v>
      </c>
      <c r="AY236" s="20" t="s">
        <v>146</v>
      </c>
      <c r="BE236" s="221">
        <f>IF(N236="základní",J236,0)</f>
        <v>0</v>
      </c>
      <c r="BF236" s="221">
        <f>IF(N236="snížená",J236,0)</f>
        <v>0</v>
      </c>
      <c r="BG236" s="221">
        <f>IF(N236="zákl. přenesená",J236,0)</f>
        <v>0</v>
      </c>
      <c r="BH236" s="221">
        <f>IF(N236="sníž. přenesená",J236,0)</f>
        <v>0</v>
      </c>
      <c r="BI236" s="221">
        <f>IF(N236="nulová",J236,0)</f>
        <v>0</v>
      </c>
      <c r="BJ236" s="20" t="s">
        <v>81</v>
      </c>
      <c r="BK236" s="221">
        <f>ROUND(I236*H236,2)</f>
        <v>0</v>
      </c>
      <c r="BL236" s="20" t="s">
        <v>1862</v>
      </c>
      <c r="BM236" s="220" t="s">
        <v>1871</v>
      </c>
    </row>
    <row r="237" s="2" customFormat="1">
      <c r="A237" s="41"/>
      <c r="B237" s="42"/>
      <c r="C237" s="43"/>
      <c r="D237" s="227" t="s">
        <v>156</v>
      </c>
      <c r="E237" s="43"/>
      <c r="F237" s="228" t="s">
        <v>1864</v>
      </c>
      <c r="G237" s="43"/>
      <c r="H237" s="43"/>
      <c r="I237" s="224"/>
      <c r="J237" s="43"/>
      <c r="K237" s="43"/>
      <c r="L237" s="47"/>
      <c r="M237" s="225"/>
      <c r="N237" s="226"/>
      <c r="O237" s="87"/>
      <c r="P237" s="87"/>
      <c r="Q237" s="87"/>
      <c r="R237" s="87"/>
      <c r="S237" s="87"/>
      <c r="T237" s="88"/>
      <c r="U237" s="41"/>
      <c r="V237" s="41"/>
      <c r="W237" s="41"/>
      <c r="X237" s="41"/>
      <c r="Y237" s="41"/>
      <c r="Z237" s="41"/>
      <c r="AA237" s="41"/>
      <c r="AB237" s="41"/>
      <c r="AC237" s="41"/>
      <c r="AD237" s="41"/>
      <c r="AE237" s="41"/>
      <c r="AT237" s="20" t="s">
        <v>156</v>
      </c>
      <c r="AU237" s="20" t="s">
        <v>83</v>
      </c>
    </row>
    <row r="238" s="2" customFormat="1" ht="16.5" customHeight="1">
      <c r="A238" s="41"/>
      <c r="B238" s="42"/>
      <c r="C238" s="261" t="s">
        <v>441</v>
      </c>
      <c r="D238" s="261" t="s">
        <v>242</v>
      </c>
      <c r="E238" s="262" t="s">
        <v>1872</v>
      </c>
      <c r="F238" s="263" t="s">
        <v>1873</v>
      </c>
      <c r="G238" s="264" t="s">
        <v>261</v>
      </c>
      <c r="H238" s="265">
        <v>10</v>
      </c>
      <c r="I238" s="266"/>
      <c r="J238" s="267">
        <f>ROUND(I238*H238,2)</f>
        <v>0</v>
      </c>
      <c r="K238" s="268"/>
      <c r="L238" s="269"/>
      <c r="M238" s="270" t="s">
        <v>19</v>
      </c>
      <c r="N238" s="271" t="s">
        <v>44</v>
      </c>
      <c r="O238" s="87"/>
      <c r="P238" s="218">
        <f>O238*H238</f>
        <v>0</v>
      </c>
      <c r="Q238" s="218">
        <v>0.0066299999999999996</v>
      </c>
      <c r="R238" s="218">
        <f>Q238*H238</f>
        <v>0.066299999999999998</v>
      </c>
      <c r="S238" s="218">
        <v>0</v>
      </c>
      <c r="T238" s="219">
        <f>S238*H238</f>
        <v>0</v>
      </c>
      <c r="U238" s="41"/>
      <c r="V238" s="41"/>
      <c r="W238" s="41"/>
      <c r="X238" s="41"/>
      <c r="Y238" s="41"/>
      <c r="Z238" s="41"/>
      <c r="AA238" s="41"/>
      <c r="AB238" s="41"/>
      <c r="AC238" s="41"/>
      <c r="AD238" s="41"/>
      <c r="AE238" s="41"/>
      <c r="AR238" s="220" t="s">
        <v>1862</v>
      </c>
      <c r="AT238" s="220" t="s">
        <v>242</v>
      </c>
      <c r="AU238" s="220" t="s">
        <v>83</v>
      </c>
      <c r="AY238" s="20" t="s">
        <v>146</v>
      </c>
      <c r="BE238" s="221">
        <f>IF(N238="základní",J238,0)</f>
        <v>0</v>
      </c>
      <c r="BF238" s="221">
        <f>IF(N238="snížená",J238,0)</f>
        <v>0</v>
      </c>
      <c r="BG238" s="221">
        <f>IF(N238="zákl. přenesená",J238,0)</f>
        <v>0</v>
      </c>
      <c r="BH238" s="221">
        <f>IF(N238="sníž. přenesená",J238,0)</f>
        <v>0</v>
      </c>
      <c r="BI238" s="221">
        <f>IF(N238="nulová",J238,0)</f>
        <v>0</v>
      </c>
      <c r="BJ238" s="20" t="s">
        <v>81</v>
      </c>
      <c r="BK238" s="221">
        <f>ROUND(I238*H238,2)</f>
        <v>0</v>
      </c>
      <c r="BL238" s="20" t="s">
        <v>1862</v>
      </c>
      <c r="BM238" s="220" t="s">
        <v>1874</v>
      </c>
    </row>
    <row r="239" s="2" customFormat="1">
      <c r="A239" s="41"/>
      <c r="B239" s="42"/>
      <c r="C239" s="43"/>
      <c r="D239" s="227" t="s">
        <v>156</v>
      </c>
      <c r="E239" s="43"/>
      <c r="F239" s="228" t="s">
        <v>1864</v>
      </c>
      <c r="G239" s="43"/>
      <c r="H239" s="43"/>
      <c r="I239" s="224"/>
      <c r="J239" s="43"/>
      <c r="K239" s="43"/>
      <c r="L239" s="47"/>
      <c r="M239" s="225"/>
      <c r="N239" s="226"/>
      <c r="O239" s="87"/>
      <c r="P239" s="87"/>
      <c r="Q239" s="87"/>
      <c r="R239" s="87"/>
      <c r="S239" s="87"/>
      <c r="T239" s="88"/>
      <c r="U239" s="41"/>
      <c r="V239" s="41"/>
      <c r="W239" s="41"/>
      <c r="X239" s="41"/>
      <c r="Y239" s="41"/>
      <c r="Z239" s="41"/>
      <c r="AA239" s="41"/>
      <c r="AB239" s="41"/>
      <c r="AC239" s="41"/>
      <c r="AD239" s="41"/>
      <c r="AE239" s="41"/>
      <c r="AT239" s="20" t="s">
        <v>156</v>
      </c>
      <c r="AU239" s="20" t="s">
        <v>83</v>
      </c>
    </row>
    <row r="240" s="2" customFormat="1" ht="16.5" customHeight="1">
      <c r="A240" s="41"/>
      <c r="B240" s="42"/>
      <c r="C240" s="208" t="s">
        <v>446</v>
      </c>
      <c r="D240" s="208" t="s">
        <v>148</v>
      </c>
      <c r="E240" s="209" t="s">
        <v>1875</v>
      </c>
      <c r="F240" s="210" t="s">
        <v>1876</v>
      </c>
      <c r="G240" s="211" t="s">
        <v>269</v>
      </c>
      <c r="H240" s="212">
        <v>1</v>
      </c>
      <c r="I240" s="213"/>
      <c r="J240" s="214">
        <f>ROUND(I240*H240,2)</f>
        <v>0</v>
      </c>
      <c r="K240" s="215"/>
      <c r="L240" s="47"/>
      <c r="M240" s="216" t="s">
        <v>19</v>
      </c>
      <c r="N240" s="217" t="s">
        <v>44</v>
      </c>
      <c r="O240" s="87"/>
      <c r="P240" s="218">
        <f>O240*H240</f>
        <v>0</v>
      </c>
      <c r="Q240" s="218">
        <v>0.00012</v>
      </c>
      <c r="R240" s="218">
        <f>Q240*H240</f>
        <v>0.00012</v>
      </c>
      <c r="S240" s="218">
        <v>0</v>
      </c>
      <c r="T240" s="219">
        <f>S240*H240</f>
        <v>0</v>
      </c>
      <c r="U240" s="41"/>
      <c r="V240" s="41"/>
      <c r="W240" s="41"/>
      <c r="X240" s="41"/>
      <c r="Y240" s="41"/>
      <c r="Z240" s="41"/>
      <c r="AA240" s="41"/>
      <c r="AB240" s="41"/>
      <c r="AC240" s="41"/>
      <c r="AD240" s="41"/>
      <c r="AE240" s="41"/>
      <c r="AR240" s="220" t="s">
        <v>493</v>
      </c>
      <c r="AT240" s="220" t="s">
        <v>148</v>
      </c>
      <c r="AU240" s="220" t="s">
        <v>83</v>
      </c>
      <c r="AY240" s="20" t="s">
        <v>146</v>
      </c>
      <c r="BE240" s="221">
        <f>IF(N240="základní",J240,0)</f>
        <v>0</v>
      </c>
      <c r="BF240" s="221">
        <f>IF(N240="snížená",J240,0)</f>
        <v>0</v>
      </c>
      <c r="BG240" s="221">
        <f>IF(N240="zákl. přenesená",J240,0)</f>
        <v>0</v>
      </c>
      <c r="BH240" s="221">
        <f>IF(N240="sníž. přenesená",J240,0)</f>
        <v>0</v>
      </c>
      <c r="BI240" s="221">
        <f>IF(N240="nulová",J240,0)</f>
        <v>0</v>
      </c>
      <c r="BJ240" s="20" t="s">
        <v>81</v>
      </c>
      <c r="BK240" s="221">
        <f>ROUND(I240*H240,2)</f>
        <v>0</v>
      </c>
      <c r="BL240" s="20" t="s">
        <v>493</v>
      </c>
      <c r="BM240" s="220" t="s">
        <v>1877</v>
      </c>
    </row>
    <row r="241" s="2" customFormat="1">
      <c r="A241" s="41"/>
      <c r="B241" s="42"/>
      <c r="C241" s="43"/>
      <c r="D241" s="222" t="s">
        <v>154</v>
      </c>
      <c r="E241" s="43"/>
      <c r="F241" s="223" t="s">
        <v>1878</v>
      </c>
      <c r="G241" s="43"/>
      <c r="H241" s="43"/>
      <c r="I241" s="224"/>
      <c r="J241" s="43"/>
      <c r="K241" s="43"/>
      <c r="L241" s="47"/>
      <c r="M241" s="225"/>
      <c r="N241" s="226"/>
      <c r="O241" s="87"/>
      <c r="P241" s="87"/>
      <c r="Q241" s="87"/>
      <c r="R241" s="87"/>
      <c r="S241" s="87"/>
      <c r="T241" s="88"/>
      <c r="U241" s="41"/>
      <c r="V241" s="41"/>
      <c r="W241" s="41"/>
      <c r="X241" s="41"/>
      <c r="Y241" s="41"/>
      <c r="Z241" s="41"/>
      <c r="AA241" s="41"/>
      <c r="AB241" s="41"/>
      <c r="AC241" s="41"/>
      <c r="AD241" s="41"/>
      <c r="AE241" s="41"/>
      <c r="AT241" s="20" t="s">
        <v>154</v>
      </c>
      <c r="AU241" s="20" t="s">
        <v>83</v>
      </c>
    </row>
    <row r="242" s="2" customFormat="1" ht="16.5" customHeight="1">
      <c r="A242" s="41"/>
      <c r="B242" s="42"/>
      <c r="C242" s="208" t="s">
        <v>451</v>
      </c>
      <c r="D242" s="208" t="s">
        <v>148</v>
      </c>
      <c r="E242" s="209" t="s">
        <v>1879</v>
      </c>
      <c r="F242" s="210" t="s">
        <v>1880</v>
      </c>
      <c r="G242" s="211" t="s">
        <v>269</v>
      </c>
      <c r="H242" s="212">
        <v>2</v>
      </c>
      <c r="I242" s="213"/>
      <c r="J242" s="214">
        <f>ROUND(I242*H242,2)</f>
        <v>0</v>
      </c>
      <c r="K242" s="215"/>
      <c r="L242" s="47"/>
      <c r="M242" s="216" t="s">
        <v>19</v>
      </c>
      <c r="N242" s="217" t="s">
        <v>44</v>
      </c>
      <c r="O242" s="87"/>
      <c r="P242" s="218">
        <f>O242*H242</f>
        <v>0</v>
      </c>
      <c r="Q242" s="218">
        <v>0</v>
      </c>
      <c r="R242" s="218">
        <f>Q242*H242</f>
        <v>0</v>
      </c>
      <c r="S242" s="218">
        <v>0</v>
      </c>
      <c r="T242" s="219">
        <f>S242*H242</f>
        <v>0</v>
      </c>
      <c r="U242" s="41"/>
      <c r="V242" s="41"/>
      <c r="W242" s="41"/>
      <c r="X242" s="41"/>
      <c r="Y242" s="41"/>
      <c r="Z242" s="41"/>
      <c r="AA242" s="41"/>
      <c r="AB242" s="41"/>
      <c r="AC242" s="41"/>
      <c r="AD242" s="41"/>
      <c r="AE242" s="41"/>
      <c r="AR242" s="220" t="s">
        <v>493</v>
      </c>
      <c r="AT242" s="220" t="s">
        <v>148</v>
      </c>
      <c r="AU242" s="220" t="s">
        <v>83</v>
      </c>
      <c r="AY242" s="20" t="s">
        <v>146</v>
      </c>
      <c r="BE242" s="221">
        <f>IF(N242="základní",J242,0)</f>
        <v>0</v>
      </c>
      <c r="BF242" s="221">
        <f>IF(N242="snížená",J242,0)</f>
        <v>0</v>
      </c>
      <c r="BG242" s="221">
        <f>IF(N242="zákl. přenesená",J242,0)</f>
        <v>0</v>
      </c>
      <c r="BH242" s="221">
        <f>IF(N242="sníž. přenesená",J242,0)</f>
        <v>0</v>
      </c>
      <c r="BI242" s="221">
        <f>IF(N242="nulová",J242,0)</f>
        <v>0</v>
      </c>
      <c r="BJ242" s="20" t="s">
        <v>81</v>
      </c>
      <c r="BK242" s="221">
        <f>ROUND(I242*H242,2)</f>
        <v>0</v>
      </c>
      <c r="BL242" s="20" t="s">
        <v>493</v>
      </c>
      <c r="BM242" s="220" t="s">
        <v>1881</v>
      </c>
    </row>
    <row r="243" s="2" customFormat="1">
      <c r="A243" s="41"/>
      <c r="B243" s="42"/>
      <c r="C243" s="43"/>
      <c r="D243" s="222" t="s">
        <v>154</v>
      </c>
      <c r="E243" s="43"/>
      <c r="F243" s="223" t="s">
        <v>1882</v>
      </c>
      <c r="G243" s="43"/>
      <c r="H243" s="43"/>
      <c r="I243" s="224"/>
      <c r="J243" s="43"/>
      <c r="K243" s="43"/>
      <c r="L243" s="47"/>
      <c r="M243" s="225"/>
      <c r="N243" s="226"/>
      <c r="O243" s="87"/>
      <c r="P243" s="87"/>
      <c r="Q243" s="87"/>
      <c r="R243" s="87"/>
      <c r="S243" s="87"/>
      <c r="T243" s="88"/>
      <c r="U243" s="41"/>
      <c r="V243" s="41"/>
      <c r="W243" s="41"/>
      <c r="X243" s="41"/>
      <c r="Y243" s="41"/>
      <c r="Z243" s="41"/>
      <c r="AA243" s="41"/>
      <c r="AB243" s="41"/>
      <c r="AC243" s="41"/>
      <c r="AD243" s="41"/>
      <c r="AE243" s="41"/>
      <c r="AT243" s="20" t="s">
        <v>154</v>
      </c>
      <c r="AU243" s="20" t="s">
        <v>83</v>
      </c>
    </row>
    <row r="244" s="2" customFormat="1" ht="16.5" customHeight="1">
      <c r="A244" s="41"/>
      <c r="B244" s="42"/>
      <c r="C244" s="208" t="s">
        <v>455</v>
      </c>
      <c r="D244" s="208" t="s">
        <v>148</v>
      </c>
      <c r="E244" s="209" t="s">
        <v>1883</v>
      </c>
      <c r="F244" s="210" t="s">
        <v>1884</v>
      </c>
      <c r="G244" s="211" t="s">
        <v>261</v>
      </c>
      <c r="H244" s="212">
        <v>471.39999999999998</v>
      </c>
      <c r="I244" s="213"/>
      <c r="J244" s="214">
        <f>ROUND(I244*H244,2)</f>
        <v>0</v>
      </c>
      <c r="K244" s="215"/>
      <c r="L244" s="47"/>
      <c r="M244" s="216" t="s">
        <v>19</v>
      </c>
      <c r="N244" s="217" t="s">
        <v>44</v>
      </c>
      <c r="O244" s="87"/>
      <c r="P244" s="218">
        <f>O244*H244</f>
        <v>0</v>
      </c>
      <c r="Q244" s="218">
        <v>0</v>
      </c>
      <c r="R244" s="218">
        <f>Q244*H244</f>
        <v>0</v>
      </c>
      <c r="S244" s="218">
        <v>0</v>
      </c>
      <c r="T244" s="219">
        <f>S244*H244</f>
        <v>0</v>
      </c>
      <c r="U244" s="41"/>
      <c r="V244" s="41"/>
      <c r="W244" s="41"/>
      <c r="X244" s="41"/>
      <c r="Y244" s="41"/>
      <c r="Z244" s="41"/>
      <c r="AA244" s="41"/>
      <c r="AB244" s="41"/>
      <c r="AC244" s="41"/>
      <c r="AD244" s="41"/>
      <c r="AE244" s="41"/>
      <c r="AR244" s="220" t="s">
        <v>493</v>
      </c>
      <c r="AT244" s="220" t="s">
        <v>148</v>
      </c>
      <c r="AU244" s="220" t="s">
        <v>83</v>
      </c>
      <c r="AY244" s="20" t="s">
        <v>146</v>
      </c>
      <c r="BE244" s="221">
        <f>IF(N244="základní",J244,0)</f>
        <v>0</v>
      </c>
      <c r="BF244" s="221">
        <f>IF(N244="snížená",J244,0)</f>
        <v>0</v>
      </c>
      <c r="BG244" s="221">
        <f>IF(N244="zákl. přenesená",J244,0)</f>
        <v>0</v>
      </c>
      <c r="BH244" s="221">
        <f>IF(N244="sníž. přenesená",J244,0)</f>
        <v>0</v>
      </c>
      <c r="BI244" s="221">
        <f>IF(N244="nulová",J244,0)</f>
        <v>0</v>
      </c>
      <c r="BJ244" s="20" t="s">
        <v>81</v>
      </c>
      <c r="BK244" s="221">
        <f>ROUND(I244*H244,2)</f>
        <v>0</v>
      </c>
      <c r="BL244" s="20" t="s">
        <v>493</v>
      </c>
      <c r="BM244" s="220" t="s">
        <v>1885</v>
      </c>
    </row>
    <row r="245" s="2" customFormat="1" ht="16.5" customHeight="1">
      <c r="A245" s="41"/>
      <c r="B245" s="42"/>
      <c r="C245" s="208" t="s">
        <v>459</v>
      </c>
      <c r="D245" s="208" t="s">
        <v>148</v>
      </c>
      <c r="E245" s="209" t="s">
        <v>1886</v>
      </c>
      <c r="F245" s="210" t="s">
        <v>1887</v>
      </c>
      <c r="G245" s="211" t="s">
        <v>261</v>
      </c>
      <c r="H245" s="212">
        <v>108.8</v>
      </c>
      <c r="I245" s="213"/>
      <c r="J245" s="214">
        <f>ROUND(I245*H245,2)</f>
        <v>0</v>
      </c>
      <c r="K245" s="215"/>
      <c r="L245" s="47"/>
      <c r="M245" s="216" t="s">
        <v>19</v>
      </c>
      <c r="N245" s="217" t="s">
        <v>44</v>
      </c>
      <c r="O245" s="87"/>
      <c r="P245" s="218">
        <f>O245*H245</f>
        <v>0</v>
      </c>
      <c r="Q245" s="218">
        <v>0</v>
      </c>
      <c r="R245" s="218">
        <f>Q245*H245</f>
        <v>0</v>
      </c>
      <c r="S245" s="218">
        <v>0</v>
      </c>
      <c r="T245" s="219">
        <f>S245*H245</f>
        <v>0</v>
      </c>
      <c r="U245" s="41"/>
      <c r="V245" s="41"/>
      <c r="W245" s="41"/>
      <c r="X245" s="41"/>
      <c r="Y245" s="41"/>
      <c r="Z245" s="41"/>
      <c r="AA245" s="41"/>
      <c r="AB245" s="41"/>
      <c r="AC245" s="41"/>
      <c r="AD245" s="41"/>
      <c r="AE245" s="41"/>
      <c r="AR245" s="220" t="s">
        <v>493</v>
      </c>
      <c r="AT245" s="220" t="s">
        <v>148</v>
      </c>
      <c r="AU245" s="220" t="s">
        <v>83</v>
      </c>
      <c r="AY245" s="20" t="s">
        <v>146</v>
      </c>
      <c r="BE245" s="221">
        <f>IF(N245="základní",J245,0)</f>
        <v>0</v>
      </c>
      <c r="BF245" s="221">
        <f>IF(N245="snížená",J245,0)</f>
        <v>0</v>
      </c>
      <c r="BG245" s="221">
        <f>IF(N245="zákl. přenesená",J245,0)</f>
        <v>0</v>
      </c>
      <c r="BH245" s="221">
        <f>IF(N245="sníž. přenesená",J245,0)</f>
        <v>0</v>
      </c>
      <c r="BI245" s="221">
        <f>IF(N245="nulová",J245,0)</f>
        <v>0</v>
      </c>
      <c r="BJ245" s="20" t="s">
        <v>81</v>
      </c>
      <c r="BK245" s="221">
        <f>ROUND(I245*H245,2)</f>
        <v>0</v>
      </c>
      <c r="BL245" s="20" t="s">
        <v>493</v>
      </c>
      <c r="BM245" s="220" t="s">
        <v>1888</v>
      </c>
    </row>
    <row r="246" s="2" customFormat="1">
      <c r="A246" s="41"/>
      <c r="B246" s="42"/>
      <c r="C246" s="43"/>
      <c r="D246" s="222" t="s">
        <v>154</v>
      </c>
      <c r="E246" s="43"/>
      <c r="F246" s="223" t="s">
        <v>1889</v>
      </c>
      <c r="G246" s="43"/>
      <c r="H246" s="43"/>
      <c r="I246" s="224"/>
      <c r="J246" s="43"/>
      <c r="K246" s="43"/>
      <c r="L246" s="47"/>
      <c r="M246" s="225"/>
      <c r="N246" s="226"/>
      <c r="O246" s="87"/>
      <c r="P246" s="87"/>
      <c r="Q246" s="87"/>
      <c r="R246" s="87"/>
      <c r="S246" s="87"/>
      <c r="T246" s="88"/>
      <c r="U246" s="41"/>
      <c r="V246" s="41"/>
      <c r="W246" s="41"/>
      <c r="X246" s="41"/>
      <c r="Y246" s="41"/>
      <c r="Z246" s="41"/>
      <c r="AA246" s="41"/>
      <c r="AB246" s="41"/>
      <c r="AC246" s="41"/>
      <c r="AD246" s="41"/>
      <c r="AE246" s="41"/>
      <c r="AT246" s="20" t="s">
        <v>154</v>
      </c>
      <c r="AU246" s="20" t="s">
        <v>83</v>
      </c>
    </row>
    <row r="247" s="2" customFormat="1" ht="16.5" customHeight="1">
      <c r="A247" s="41"/>
      <c r="B247" s="42"/>
      <c r="C247" s="208" t="s">
        <v>463</v>
      </c>
      <c r="D247" s="208" t="s">
        <v>148</v>
      </c>
      <c r="E247" s="209" t="s">
        <v>1890</v>
      </c>
      <c r="F247" s="210" t="s">
        <v>1891</v>
      </c>
      <c r="G247" s="211" t="s">
        <v>261</v>
      </c>
      <c r="H247" s="212">
        <v>362.60000000000002</v>
      </c>
      <c r="I247" s="213"/>
      <c r="J247" s="214">
        <f>ROUND(I247*H247,2)</f>
        <v>0</v>
      </c>
      <c r="K247" s="215"/>
      <c r="L247" s="47"/>
      <c r="M247" s="216" t="s">
        <v>19</v>
      </c>
      <c r="N247" s="217" t="s">
        <v>44</v>
      </c>
      <c r="O247" s="87"/>
      <c r="P247" s="218">
        <f>O247*H247</f>
        <v>0</v>
      </c>
      <c r="Q247" s="218">
        <v>0</v>
      </c>
      <c r="R247" s="218">
        <f>Q247*H247</f>
        <v>0</v>
      </c>
      <c r="S247" s="218">
        <v>0</v>
      </c>
      <c r="T247" s="219">
        <f>S247*H247</f>
        <v>0</v>
      </c>
      <c r="U247" s="41"/>
      <c r="V247" s="41"/>
      <c r="W247" s="41"/>
      <c r="X247" s="41"/>
      <c r="Y247" s="41"/>
      <c r="Z247" s="41"/>
      <c r="AA247" s="41"/>
      <c r="AB247" s="41"/>
      <c r="AC247" s="41"/>
      <c r="AD247" s="41"/>
      <c r="AE247" s="41"/>
      <c r="AR247" s="220" t="s">
        <v>493</v>
      </c>
      <c r="AT247" s="220" t="s">
        <v>148</v>
      </c>
      <c r="AU247" s="220" t="s">
        <v>83</v>
      </c>
      <c r="AY247" s="20" t="s">
        <v>146</v>
      </c>
      <c r="BE247" s="221">
        <f>IF(N247="základní",J247,0)</f>
        <v>0</v>
      </c>
      <c r="BF247" s="221">
        <f>IF(N247="snížená",J247,0)</f>
        <v>0</v>
      </c>
      <c r="BG247" s="221">
        <f>IF(N247="zákl. přenesená",J247,0)</f>
        <v>0</v>
      </c>
      <c r="BH247" s="221">
        <f>IF(N247="sníž. přenesená",J247,0)</f>
        <v>0</v>
      </c>
      <c r="BI247" s="221">
        <f>IF(N247="nulová",J247,0)</f>
        <v>0</v>
      </c>
      <c r="BJ247" s="20" t="s">
        <v>81</v>
      </c>
      <c r="BK247" s="221">
        <f>ROUND(I247*H247,2)</f>
        <v>0</v>
      </c>
      <c r="BL247" s="20" t="s">
        <v>493</v>
      </c>
      <c r="BM247" s="220" t="s">
        <v>1892</v>
      </c>
    </row>
    <row r="248" s="2" customFormat="1">
      <c r="A248" s="41"/>
      <c r="B248" s="42"/>
      <c r="C248" s="43"/>
      <c r="D248" s="222" t="s">
        <v>154</v>
      </c>
      <c r="E248" s="43"/>
      <c r="F248" s="223" t="s">
        <v>1893</v>
      </c>
      <c r="G248" s="43"/>
      <c r="H248" s="43"/>
      <c r="I248" s="224"/>
      <c r="J248" s="43"/>
      <c r="K248" s="43"/>
      <c r="L248" s="47"/>
      <c r="M248" s="225"/>
      <c r="N248" s="226"/>
      <c r="O248" s="87"/>
      <c r="P248" s="87"/>
      <c r="Q248" s="87"/>
      <c r="R248" s="87"/>
      <c r="S248" s="87"/>
      <c r="T248" s="88"/>
      <c r="U248" s="41"/>
      <c r="V248" s="41"/>
      <c r="W248" s="41"/>
      <c r="X248" s="41"/>
      <c r="Y248" s="41"/>
      <c r="Z248" s="41"/>
      <c r="AA248" s="41"/>
      <c r="AB248" s="41"/>
      <c r="AC248" s="41"/>
      <c r="AD248" s="41"/>
      <c r="AE248" s="41"/>
      <c r="AT248" s="20" t="s">
        <v>154</v>
      </c>
      <c r="AU248" s="20" t="s">
        <v>83</v>
      </c>
    </row>
    <row r="249" s="2" customFormat="1" ht="16.5" customHeight="1">
      <c r="A249" s="41"/>
      <c r="B249" s="42"/>
      <c r="C249" s="208" t="s">
        <v>467</v>
      </c>
      <c r="D249" s="208" t="s">
        <v>148</v>
      </c>
      <c r="E249" s="209" t="s">
        <v>273</v>
      </c>
      <c r="F249" s="210" t="s">
        <v>1894</v>
      </c>
      <c r="G249" s="211" t="s">
        <v>1312</v>
      </c>
      <c r="H249" s="212">
        <v>1</v>
      </c>
      <c r="I249" s="213"/>
      <c r="J249" s="214">
        <f>ROUND(I249*H249,2)</f>
        <v>0</v>
      </c>
      <c r="K249" s="215"/>
      <c r="L249" s="47"/>
      <c r="M249" s="216" t="s">
        <v>19</v>
      </c>
      <c r="N249" s="217" t="s">
        <v>44</v>
      </c>
      <c r="O249" s="87"/>
      <c r="P249" s="218">
        <f>O249*H249</f>
        <v>0</v>
      </c>
      <c r="Q249" s="218">
        <v>0</v>
      </c>
      <c r="R249" s="218">
        <f>Q249*H249</f>
        <v>0</v>
      </c>
      <c r="S249" s="218">
        <v>0</v>
      </c>
      <c r="T249" s="219">
        <f>S249*H249</f>
        <v>0</v>
      </c>
      <c r="U249" s="41"/>
      <c r="V249" s="41"/>
      <c r="W249" s="41"/>
      <c r="X249" s="41"/>
      <c r="Y249" s="41"/>
      <c r="Z249" s="41"/>
      <c r="AA249" s="41"/>
      <c r="AB249" s="41"/>
      <c r="AC249" s="41"/>
      <c r="AD249" s="41"/>
      <c r="AE249" s="41"/>
      <c r="AR249" s="220" t="s">
        <v>493</v>
      </c>
      <c r="AT249" s="220" t="s">
        <v>148</v>
      </c>
      <c r="AU249" s="220" t="s">
        <v>83</v>
      </c>
      <c r="AY249" s="20" t="s">
        <v>146</v>
      </c>
      <c r="BE249" s="221">
        <f>IF(N249="základní",J249,0)</f>
        <v>0</v>
      </c>
      <c r="BF249" s="221">
        <f>IF(N249="snížená",J249,0)</f>
        <v>0</v>
      </c>
      <c r="BG249" s="221">
        <f>IF(N249="zákl. přenesená",J249,0)</f>
        <v>0</v>
      </c>
      <c r="BH249" s="221">
        <f>IF(N249="sníž. přenesená",J249,0)</f>
        <v>0</v>
      </c>
      <c r="BI249" s="221">
        <f>IF(N249="nulová",J249,0)</f>
        <v>0</v>
      </c>
      <c r="BJ249" s="20" t="s">
        <v>81</v>
      </c>
      <c r="BK249" s="221">
        <f>ROUND(I249*H249,2)</f>
        <v>0</v>
      </c>
      <c r="BL249" s="20" t="s">
        <v>493</v>
      </c>
      <c r="BM249" s="220" t="s">
        <v>1895</v>
      </c>
    </row>
    <row r="250" s="2" customFormat="1" ht="21.75" customHeight="1">
      <c r="A250" s="41"/>
      <c r="B250" s="42"/>
      <c r="C250" s="208" t="s">
        <v>471</v>
      </c>
      <c r="D250" s="208" t="s">
        <v>148</v>
      </c>
      <c r="E250" s="209" t="s">
        <v>1896</v>
      </c>
      <c r="F250" s="210" t="s">
        <v>1897</v>
      </c>
      <c r="G250" s="211" t="s">
        <v>269</v>
      </c>
      <c r="H250" s="212">
        <v>16</v>
      </c>
      <c r="I250" s="213"/>
      <c r="J250" s="214">
        <f>ROUND(I250*H250,2)</f>
        <v>0</v>
      </c>
      <c r="K250" s="215"/>
      <c r="L250" s="47"/>
      <c r="M250" s="216" t="s">
        <v>19</v>
      </c>
      <c r="N250" s="217" t="s">
        <v>44</v>
      </c>
      <c r="O250" s="87"/>
      <c r="P250" s="218">
        <f>O250*H250</f>
        <v>0</v>
      </c>
      <c r="Q250" s="218">
        <v>0</v>
      </c>
      <c r="R250" s="218">
        <f>Q250*H250</f>
        <v>0</v>
      </c>
      <c r="S250" s="218">
        <v>0</v>
      </c>
      <c r="T250" s="219">
        <f>S250*H250</f>
        <v>0</v>
      </c>
      <c r="U250" s="41"/>
      <c r="V250" s="41"/>
      <c r="W250" s="41"/>
      <c r="X250" s="41"/>
      <c r="Y250" s="41"/>
      <c r="Z250" s="41"/>
      <c r="AA250" s="41"/>
      <c r="AB250" s="41"/>
      <c r="AC250" s="41"/>
      <c r="AD250" s="41"/>
      <c r="AE250" s="41"/>
      <c r="AR250" s="220" t="s">
        <v>493</v>
      </c>
      <c r="AT250" s="220" t="s">
        <v>148</v>
      </c>
      <c r="AU250" s="220" t="s">
        <v>83</v>
      </c>
      <c r="AY250" s="20" t="s">
        <v>146</v>
      </c>
      <c r="BE250" s="221">
        <f>IF(N250="základní",J250,0)</f>
        <v>0</v>
      </c>
      <c r="BF250" s="221">
        <f>IF(N250="snížená",J250,0)</f>
        <v>0</v>
      </c>
      <c r="BG250" s="221">
        <f>IF(N250="zákl. přenesená",J250,0)</f>
        <v>0</v>
      </c>
      <c r="BH250" s="221">
        <f>IF(N250="sníž. přenesená",J250,0)</f>
        <v>0</v>
      </c>
      <c r="BI250" s="221">
        <f>IF(N250="nulová",J250,0)</f>
        <v>0</v>
      </c>
      <c r="BJ250" s="20" t="s">
        <v>81</v>
      </c>
      <c r="BK250" s="221">
        <f>ROUND(I250*H250,2)</f>
        <v>0</v>
      </c>
      <c r="BL250" s="20" t="s">
        <v>493</v>
      </c>
      <c r="BM250" s="220" t="s">
        <v>1898</v>
      </c>
    </row>
    <row r="251" s="2" customFormat="1">
      <c r="A251" s="41"/>
      <c r="B251" s="42"/>
      <c r="C251" s="43"/>
      <c r="D251" s="222" t="s">
        <v>154</v>
      </c>
      <c r="E251" s="43"/>
      <c r="F251" s="223" t="s">
        <v>1899</v>
      </c>
      <c r="G251" s="43"/>
      <c r="H251" s="43"/>
      <c r="I251" s="224"/>
      <c r="J251" s="43"/>
      <c r="K251" s="43"/>
      <c r="L251" s="47"/>
      <c r="M251" s="225"/>
      <c r="N251" s="226"/>
      <c r="O251" s="87"/>
      <c r="P251" s="87"/>
      <c r="Q251" s="87"/>
      <c r="R251" s="87"/>
      <c r="S251" s="87"/>
      <c r="T251" s="88"/>
      <c r="U251" s="41"/>
      <c r="V251" s="41"/>
      <c r="W251" s="41"/>
      <c r="X251" s="41"/>
      <c r="Y251" s="41"/>
      <c r="Z251" s="41"/>
      <c r="AA251" s="41"/>
      <c r="AB251" s="41"/>
      <c r="AC251" s="41"/>
      <c r="AD251" s="41"/>
      <c r="AE251" s="41"/>
      <c r="AT251" s="20" t="s">
        <v>154</v>
      </c>
      <c r="AU251" s="20" t="s">
        <v>83</v>
      </c>
    </row>
    <row r="252" s="2" customFormat="1" ht="16.5" customHeight="1">
      <c r="A252" s="41"/>
      <c r="B252" s="42"/>
      <c r="C252" s="261" t="s">
        <v>475</v>
      </c>
      <c r="D252" s="261" t="s">
        <v>242</v>
      </c>
      <c r="E252" s="262" t="s">
        <v>1900</v>
      </c>
      <c r="F252" s="263" t="s">
        <v>1901</v>
      </c>
      <c r="G252" s="264" t="s">
        <v>269</v>
      </c>
      <c r="H252" s="265">
        <v>2</v>
      </c>
      <c r="I252" s="266"/>
      <c r="J252" s="267">
        <f>ROUND(I252*H252,2)</f>
        <v>0</v>
      </c>
      <c r="K252" s="268"/>
      <c r="L252" s="269"/>
      <c r="M252" s="270" t="s">
        <v>19</v>
      </c>
      <c r="N252" s="271" t="s">
        <v>44</v>
      </c>
      <c r="O252" s="87"/>
      <c r="P252" s="218">
        <f>O252*H252</f>
        <v>0</v>
      </c>
      <c r="Q252" s="218">
        <v>9.0000000000000006E-05</v>
      </c>
      <c r="R252" s="218">
        <f>Q252*H252</f>
        <v>0.00018000000000000001</v>
      </c>
      <c r="S252" s="218">
        <v>0</v>
      </c>
      <c r="T252" s="219">
        <f>S252*H252</f>
        <v>0</v>
      </c>
      <c r="U252" s="41"/>
      <c r="V252" s="41"/>
      <c r="W252" s="41"/>
      <c r="X252" s="41"/>
      <c r="Y252" s="41"/>
      <c r="Z252" s="41"/>
      <c r="AA252" s="41"/>
      <c r="AB252" s="41"/>
      <c r="AC252" s="41"/>
      <c r="AD252" s="41"/>
      <c r="AE252" s="41"/>
      <c r="AR252" s="220" t="s">
        <v>1862</v>
      </c>
      <c r="AT252" s="220" t="s">
        <v>242</v>
      </c>
      <c r="AU252" s="220" t="s">
        <v>83</v>
      </c>
      <c r="AY252" s="20" t="s">
        <v>146</v>
      </c>
      <c r="BE252" s="221">
        <f>IF(N252="základní",J252,0)</f>
        <v>0</v>
      </c>
      <c r="BF252" s="221">
        <f>IF(N252="snížená",J252,0)</f>
        <v>0</v>
      </c>
      <c r="BG252" s="221">
        <f>IF(N252="zákl. přenesená",J252,0)</f>
        <v>0</v>
      </c>
      <c r="BH252" s="221">
        <f>IF(N252="sníž. přenesená",J252,0)</f>
        <v>0</v>
      </c>
      <c r="BI252" s="221">
        <f>IF(N252="nulová",J252,0)</f>
        <v>0</v>
      </c>
      <c r="BJ252" s="20" t="s">
        <v>81</v>
      </c>
      <c r="BK252" s="221">
        <f>ROUND(I252*H252,2)</f>
        <v>0</v>
      </c>
      <c r="BL252" s="20" t="s">
        <v>1862</v>
      </c>
      <c r="BM252" s="220" t="s">
        <v>1902</v>
      </c>
    </row>
    <row r="253" s="2" customFormat="1" ht="16.5" customHeight="1">
      <c r="A253" s="41"/>
      <c r="B253" s="42"/>
      <c r="C253" s="261" t="s">
        <v>479</v>
      </c>
      <c r="D253" s="261" t="s">
        <v>242</v>
      </c>
      <c r="E253" s="262" t="s">
        <v>1903</v>
      </c>
      <c r="F253" s="263" t="s">
        <v>1904</v>
      </c>
      <c r="G253" s="264" t="s">
        <v>269</v>
      </c>
      <c r="H253" s="265">
        <v>1</v>
      </c>
      <c r="I253" s="266"/>
      <c r="J253" s="267">
        <f>ROUND(I253*H253,2)</f>
        <v>0</v>
      </c>
      <c r="K253" s="268"/>
      <c r="L253" s="269"/>
      <c r="M253" s="270" t="s">
        <v>19</v>
      </c>
      <c r="N253" s="271" t="s">
        <v>44</v>
      </c>
      <c r="O253" s="87"/>
      <c r="P253" s="218">
        <f>O253*H253</f>
        <v>0</v>
      </c>
      <c r="Q253" s="218">
        <v>0.00023000000000000001</v>
      </c>
      <c r="R253" s="218">
        <f>Q253*H253</f>
        <v>0.00023000000000000001</v>
      </c>
      <c r="S253" s="218">
        <v>0</v>
      </c>
      <c r="T253" s="219">
        <f>S253*H253</f>
        <v>0</v>
      </c>
      <c r="U253" s="41"/>
      <c r="V253" s="41"/>
      <c r="W253" s="41"/>
      <c r="X253" s="41"/>
      <c r="Y253" s="41"/>
      <c r="Z253" s="41"/>
      <c r="AA253" s="41"/>
      <c r="AB253" s="41"/>
      <c r="AC253" s="41"/>
      <c r="AD253" s="41"/>
      <c r="AE253" s="41"/>
      <c r="AR253" s="220" t="s">
        <v>1862</v>
      </c>
      <c r="AT253" s="220" t="s">
        <v>242</v>
      </c>
      <c r="AU253" s="220" t="s">
        <v>83</v>
      </c>
      <c r="AY253" s="20" t="s">
        <v>146</v>
      </c>
      <c r="BE253" s="221">
        <f>IF(N253="základní",J253,0)</f>
        <v>0</v>
      </c>
      <c r="BF253" s="221">
        <f>IF(N253="snížená",J253,0)</f>
        <v>0</v>
      </c>
      <c r="BG253" s="221">
        <f>IF(N253="zákl. přenesená",J253,0)</f>
        <v>0</v>
      </c>
      <c r="BH253" s="221">
        <f>IF(N253="sníž. přenesená",J253,0)</f>
        <v>0</v>
      </c>
      <c r="BI253" s="221">
        <f>IF(N253="nulová",J253,0)</f>
        <v>0</v>
      </c>
      <c r="BJ253" s="20" t="s">
        <v>81</v>
      </c>
      <c r="BK253" s="221">
        <f>ROUND(I253*H253,2)</f>
        <v>0</v>
      </c>
      <c r="BL253" s="20" t="s">
        <v>1862</v>
      </c>
      <c r="BM253" s="220" t="s">
        <v>1905</v>
      </c>
    </row>
    <row r="254" s="2" customFormat="1" ht="16.5" customHeight="1">
      <c r="A254" s="41"/>
      <c r="B254" s="42"/>
      <c r="C254" s="261" t="s">
        <v>483</v>
      </c>
      <c r="D254" s="261" t="s">
        <v>242</v>
      </c>
      <c r="E254" s="262" t="s">
        <v>1906</v>
      </c>
      <c r="F254" s="263" t="s">
        <v>1907</v>
      </c>
      <c r="G254" s="264" t="s">
        <v>269</v>
      </c>
      <c r="H254" s="265">
        <v>4</v>
      </c>
      <c r="I254" s="266"/>
      <c r="J254" s="267">
        <f>ROUND(I254*H254,2)</f>
        <v>0</v>
      </c>
      <c r="K254" s="268"/>
      <c r="L254" s="269"/>
      <c r="M254" s="270" t="s">
        <v>19</v>
      </c>
      <c r="N254" s="271" t="s">
        <v>44</v>
      </c>
      <c r="O254" s="87"/>
      <c r="P254" s="218">
        <f>O254*H254</f>
        <v>0</v>
      </c>
      <c r="Q254" s="218">
        <v>0.00038000000000000002</v>
      </c>
      <c r="R254" s="218">
        <f>Q254*H254</f>
        <v>0.0015200000000000001</v>
      </c>
      <c r="S254" s="218">
        <v>0</v>
      </c>
      <c r="T254" s="219">
        <f>S254*H254</f>
        <v>0</v>
      </c>
      <c r="U254" s="41"/>
      <c r="V254" s="41"/>
      <c r="W254" s="41"/>
      <c r="X254" s="41"/>
      <c r="Y254" s="41"/>
      <c r="Z254" s="41"/>
      <c r="AA254" s="41"/>
      <c r="AB254" s="41"/>
      <c r="AC254" s="41"/>
      <c r="AD254" s="41"/>
      <c r="AE254" s="41"/>
      <c r="AR254" s="220" t="s">
        <v>1862</v>
      </c>
      <c r="AT254" s="220" t="s">
        <v>242</v>
      </c>
      <c r="AU254" s="220" t="s">
        <v>83</v>
      </c>
      <c r="AY254" s="20" t="s">
        <v>146</v>
      </c>
      <c r="BE254" s="221">
        <f>IF(N254="základní",J254,0)</f>
        <v>0</v>
      </c>
      <c r="BF254" s="221">
        <f>IF(N254="snížená",J254,0)</f>
        <v>0</v>
      </c>
      <c r="BG254" s="221">
        <f>IF(N254="zákl. přenesená",J254,0)</f>
        <v>0</v>
      </c>
      <c r="BH254" s="221">
        <f>IF(N254="sníž. přenesená",J254,0)</f>
        <v>0</v>
      </c>
      <c r="BI254" s="221">
        <f>IF(N254="nulová",J254,0)</f>
        <v>0</v>
      </c>
      <c r="BJ254" s="20" t="s">
        <v>81</v>
      </c>
      <c r="BK254" s="221">
        <f>ROUND(I254*H254,2)</f>
        <v>0</v>
      </c>
      <c r="BL254" s="20" t="s">
        <v>1862</v>
      </c>
      <c r="BM254" s="220" t="s">
        <v>1908</v>
      </c>
    </row>
    <row r="255" s="2" customFormat="1" ht="24.15" customHeight="1">
      <c r="A255" s="41"/>
      <c r="B255" s="42"/>
      <c r="C255" s="261" t="s">
        <v>488</v>
      </c>
      <c r="D255" s="261" t="s">
        <v>242</v>
      </c>
      <c r="E255" s="262" t="s">
        <v>1909</v>
      </c>
      <c r="F255" s="263" t="s">
        <v>1910</v>
      </c>
      <c r="G255" s="264" t="s">
        <v>269</v>
      </c>
      <c r="H255" s="265">
        <v>7</v>
      </c>
      <c r="I255" s="266"/>
      <c r="J255" s="267">
        <f>ROUND(I255*H255,2)</f>
        <v>0</v>
      </c>
      <c r="K255" s="268"/>
      <c r="L255" s="269"/>
      <c r="M255" s="270" t="s">
        <v>19</v>
      </c>
      <c r="N255" s="271" t="s">
        <v>44</v>
      </c>
      <c r="O255" s="87"/>
      <c r="P255" s="218">
        <f>O255*H255</f>
        <v>0</v>
      </c>
      <c r="Q255" s="218">
        <v>0.00077999999999999999</v>
      </c>
      <c r="R255" s="218">
        <f>Q255*H255</f>
        <v>0.0054599999999999996</v>
      </c>
      <c r="S255" s="218">
        <v>0</v>
      </c>
      <c r="T255" s="219">
        <f>S255*H255</f>
        <v>0</v>
      </c>
      <c r="U255" s="41"/>
      <c r="V255" s="41"/>
      <c r="W255" s="41"/>
      <c r="X255" s="41"/>
      <c r="Y255" s="41"/>
      <c r="Z255" s="41"/>
      <c r="AA255" s="41"/>
      <c r="AB255" s="41"/>
      <c r="AC255" s="41"/>
      <c r="AD255" s="41"/>
      <c r="AE255" s="41"/>
      <c r="AR255" s="220" t="s">
        <v>1862</v>
      </c>
      <c r="AT255" s="220" t="s">
        <v>242</v>
      </c>
      <c r="AU255" s="220" t="s">
        <v>83</v>
      </c>
      <c r="AY255" s="20" t="s">
        <v>146</v>
      </c>
      <c r="BE255" s="221">
        <f>IF(N255="základní",J255,0)</f>
        <v>0</v>
      </c>
      <c r="BF255" s="221">
        <f>IF(N255="snížená",J255,0)</f>
        <v>0</v>
      </c>
      <c r="BG255" s="221">
        <f>IF(N255="zákl. přenesená",J255,0)</f>
        <v>0</v>
      </c>
      <c r="BH255" s="221">
        <f>IF(N255="sníž. přenesená",J255,0)</f>
        <v>0</v>
      </c>
      <c r="BI255" s="221">
        <f>IF(N255="nulová",J255,0)</f>
        <v>0</v>
      </c>
      <c r="BJ255" s="20" t="s">
        <v>81</v>
      </c>
      <c r="BK255" s="221">
        <f>ROUND(I255*H255,2)</f>
        <v>0</v>
      </c>
      <c r="BL255" s="20" t="s">
        <v>1862</v>
      </c>
      <c r="BM255" s="220" t="s">
        <v>1911</v>
      </c>
    </row>
    <row r="256" s="2" customFormat="1" ht="16.5" customHeight="1">
      <c r="A256" s="41"/>
      <c r="B256" s="42"/>
      <c r="C256" s="261" t="s">
        <v>493</v>
      </c>
      <c r="D256" s="261" t="s">
        <v>242</v>
      </c>
      <c r="E256" s="262" t="s">
        <v>1912</v>
      </c>
      <c r="F256" s="263" t="s">
        <v>1913</v>
      </c>
      <c r="G256" s="264" t="s">
        <v>269</v>
      </c>
      <c r="H256" s="265">
        <v>2</v>
      </c>
      <c r="I256" s="266"/>
      <c r="J256" s="267">
        <f>ROUND(I256*H256,2)</f>
        <v>0</v>
      </c>
      <c r="K256" s="268"/>
      <c r="L256" s="269"/>
      <c r="M256" s="270" t="s">
        <v>19</v>
      </c>
      <c r="N256" s="271" t="s">
        <v>44</v>
      </c>
      <c r="O256" s="87"/>
      <c r="P256" s="218">
        <f>O256*H256</f>
        <v>0</v>
      </c>
      <c r="Q256" s="218">
        <v>0.00077999999999999999</v>
      </c>
      <c r="R256" s="218">
        <f>Q256*H256</f>
        <v>0.00156</v>
      </c>
      <c r="S256" s="218">
        <v>0</v>
      </c>
      <c r="T256" s="219">
        <f>S256*H256</f>
        <v>0</v>
      </c>
      <c r="U256" s="41"/>
      <c r="V256" s="41"/>
      <c r="W256" s="41"/>
      <c r="X256" s="41"/>
      <c r="Y256" s="41"/>
      <c r="Z256" s="41"/>
      <c r="AA256" s="41"/>
      <c r="AB256" s="41"/>
      <c r="AC256" s="41"/>
      <c r="AD256" s="41"/>
      <c r="AE256" s="41"/>
      <c r="AR256" s="220" t="s">
        <v>1862</v>
      </c>
      <c r="AT256" s="220" t="s">
        <v>242</v>
      </c>
      <c r="AU256" s="220" t="s">
        <v>83</v>
      </c>
      <c r="AY256" s="20" t="s">
        <v>146</v>
      </c>
      <c r="BE256" s="221">
        <f>IF(N256="základní",J256,0)</f>
        <v>0</v>
      </c>
      <c r="BF256" s="221">
        <f>IF(N256="snížená",J256,0)</f>
        <v>0</v>
      </c>
      <c r="BG256" s="221">
        <f>IF(N256="zákl. přenesená",J256,0)</f>
        <v>0</v>
      </c>
      <c r="BH256" s="221">
        <f>IF(N256="sníž. přenesená",J256,0)</f>
        <v>0</v>
      </c>
      <c r="BI256" s="221">
        <f>IF(N256="nulová",J256,0)</f>
        <v>0</v>
      </c>
      <c r="BJ256" s="20" t="s">
        <v>81</v>
      </c>
      <c r="BK256" s="221">
        <f>ROUND(I256*H256,2)</f>
        <v>0</v>
      </c>
      <c r="BL256" s="20" t="s">
        <v>1862</v>
      </c>
      <c r="BM256" s="220" t="s">
        <v>1914</v>
      </c>
    </row>
    <row r="257" s="12" customFormat="1" ht="22.8" customHeight="1">
      <c r="A257" s="12"/>
      <c r="B257" s="192"/>
      <c r="C257" s="193"/>
      <c r="D257" s="194" t="s">
        <v>72</v>
      </c>
      <c r="E257" s="206" t="s">
        <v>1915</v>
      </c>
      <c r="F257" s="206" t="s">
        <v>1916</v>
      </c>
      <c r="G257" s="193"/>
      <c r="H257" s="193"/>
      <c r="I257" s="196"/>
      <c r="J257" s="207">
        <f>BK257</f>
        <v>0</v>
      </c>
      <c r="K257" s="193"/>
      <c r="L257" s="198"/>
      <c r="M257" s="199"/>
      <c r="N257" s="200"/>
      <c r="O257" s="200"/>
      <c r="P257" s="201">
        <f>SUM(P258:P259)</f>
        <v>0</v>
      </c>
      <c r="Q257" s="200"/>
      <c r="R257" s="201">
        <f>SUM(R258:R259)</f>
        <v>0</v>
      </c>
      <c r="S257" s="200"/>
      <c r="T257" s="202">
        <f>SUM(T258:T259)</f>
        <v>0</v>
      </c>
      <c r="U257" s="12"/>
      <c r="V257" s="12"/>
      <c r="W257" s="12"/>
      <c r="X257" s="12"/>
      <c r="Y257" s="12"/>
      <c r="Z257" s="12"/>
      <c r="AA257" s="12"/>
      <c r="AB257" s="12"/>
      <c r="AC257" s="12"/>
      <c r="AD257" s="12"/>
      <c r="AE257" s="12"/>
      <c r="AR257" s="203" t="s">
        <v>163</v>
      </c>
      <c r="AT257" s="204" t="s">
        <v>72</v>
      </c>
      <c r="AU257" s="204" t="s">
        <v>81</v>
      </c>
      <c r="AY257" s="203" t="s">
        <v>146</v>
      </c>
      <c r="BK257" s="205">
        <f>SUM(BK258:BK259)</f>
        <v>0</v>
      </c>
    </row>
    <row r="258" s="2" customFormat="1" ht="21.75" customHeight="1">
      <c r="A258" s="41"/>
      <c r="B258" s="42"/>
      <c r="C258" s="208" t="s">
        <v>498</v>
      </c>
      <c r="D258" s="208" t="s">
        <v>148</v>
      </c>
      <c r="E258" s="209" t="s">
        <v>1917</v>
      </c>
      <c r="F258" s="210" t="s">
        <v>1918</v>
      </c>
      <c r="G258" s="211" t="s">
        <v>1919</v>
      </c>
      <c r="H258" s="212">
        <v>5</v>
      </c>
      <c r="I258" s="213"/>
      <c r="J258" s="214">
        <f>ROUND(I258*H258,2)</f>
        <v>0</v>
      </c>
      <c r="K258" s="215"/>
      <c r="L258" s="47"/>
      <c r="M258" s="216" t="s">
        <v>19</v>
      </c>
      <c r="N258" s="217" t="s">
        <v>44</v>
      </c>
      <c r="O258" s="87"/>
      <c r="P258" s="218">
        <f>O258*H258</f>
        <v>0</v>
      </c>
      <c r="Q258" s="218">
        <v>0</v>
      </c>
      <c r="R258" s="218">
        <f>Q258*H258</f>
        <v>0</v>
      </c>
      <c r="S258" s="218">
        <v>0</v>
      </c>
      <c r="T258" s="219">
        <f>S258*H258</f>
        <v>0</v>
      </c>
      <c r="U258" s="41"/>
      <c r="V258" s="41"/>
      <c r="W258" s="41"/>
      <c r="X258" s="41"/>
      <c r="Y258" s="41"/>
      <c r="Z258" s="41"/>
      <c r="AA258" s="41"/>
      <c r="AB258" s="41"/>
      <c r="AC258" s="41"/>
      <c r="AD258" s="41"/>
      <c r="AE258" s="41"/>
      <c r="AR258" s="220" t="s">
        <v>493</v>
      </c>
      <c r="AT258" s="220" t="s">
        <v>148</v>
      </c>
      <c r="AU258" s="220" t="s">
        <v>83</v>
      </c>
      <c r="AY258" s="20" t="s">
        <v>146</v>
      </c>
      <c r="BE258" s="221">
        <f>IF(N258="základní",J258,0)</f>
        <v>0</v>
      </c>
      <c r="BF258" s="221">
        <f>IF(N258="snížená",J258,0)</f>
        <v>0</v>
      </c>
      <c r="BG258" s="221">
        <f>IF(N258="zákl. přenesená",J258,0)</f>
        <v>0</v>
      </c>
      <c r="BH258" s="221">
        <f>IF(N258="sníž. přenesená",J258,0)</f>
        <v>0</v>
      </c>
      <c r="BI258" s="221">
        <f>IF(N258="nulová",J258,0)</f>
        <v>0</v>
      </c>
      <c r="BJ258" s="20" t="s">
        <v>81</v>
      </c>
      <c r="BK258" s="221">
        <f>ROUND(I258*H258,2)</f>
        <v>0</v>
      </c>
      <c r="BL258" s="20" t="s">
        <v>493</v>
      </c>
      <c r="BM258" s="220" t="s">
        <v>1920</v>
      </c>
    </row>
    <row r="259" s="2" customFormat="1">
      <c r="A259" s="41"/>
      <c r="B259" s="42"/>
      <c r="C259" s="43"/>
      <c r="D259" s="222" t="s">
        <v>154</v>
      </c>
      <c r="E259" s="43"/>
      <c r="F259" s="223" t="s">
        <v>1921</v>
      </c>
      <c r="G259" s="43"/>
      <c r="H259" s="43"/>
      <c r="I259" s="224"/>
      <c r="J259" s="43"/>
      <c r="K259" s="43"/>
      <c r="L259" s="47"/>
      <c r="M259" s="272"/>
      <c r="N259" s="273"/>
      <c r="O259" s="274"/>
      <c r="P259" s="274"/>
      <c r="Q259" s="274"/>
      <c r="R259" s="274"/>
      <c r="S259" s="274"/>
      <c r="T259" s="275"/>
      <c r="U259" s="41"/>
      <c r="V259" s="41"/>
      <c r="W259" s="41"/>
      <c r="X259" s="41"/>
      <c r="Y259" s="41"/>
      <c r="Z259" s="41"/>
      <c r="AA259" s="41"/>
      <c r="AB259" s="41"/>
      <c r="AC259" s="41"/>
      <c r="AD259" s="41"/>
      <c r="AE259" s="41"/>
      <c r="AT259" s="20" t="s">
        <v>154</v>
      </c>
      <c r="AU259" s="20" t="s">
        <v>83</v>
      </c>
    </row>
    <row r="260" s="2" customFormat="1" ht="6.96" customHeight="1">
      <c r="A260" s="41"/>
      <c r="B260" s="62"/>
      <c r="C260" s="63"/>
      <c r="D260" s="63"/>
      <c r="E260" s="63"/>
      <c r="F260" s="63"/>
      <c r="G260" s="63"/>
      <c r="H260" s="63"/>
      <c r="I260" s="63"/>
      <c r="J260" s="63"/>
      <c r="K260" s="63"/>
      <c r="L260" s="47"/>
      <c r="M260" s="41"/>
      <c r="O260" s="41"/>
      <c r="P260" s="41"/>
      <c r="Q260" s="41"/>
      <c r="R260" s="41"/>
      <c r="S260" s="41"/>
      <c r="T260" s="41"/>
      <c r="U260" s="41"/>
      <c r="V260" s="41"/>
      <c r="W260" s="41"/>
      <c r="X260" s="41"/>
      <c r="Y260" s="41"/>
      <c r="Z260" s="41"/>
      <c r="AA260" s="41"/>
      <c r="AB260" s="41"/>
      <c r="AC260" s="41"/>
      <c r="AD260" s="41"/>
      <c r="AE260" s="41"/>
    </row>
  </sheetData>
  <sheetProtection sheet="1" autoFilter="0" formatColumns="0" formatRows="0" objects="1" scenarios="1" spinCount="100000" saltValue="XLXk6Di/VZEJ37aX6tZmtkwYAViIepX28KbVag3esqH3Jds29IWOg15UNyMHYWhB/S26RMorK7llEJc71NXbHg==" hashValue="pgf8gRG0xpznzhm54iXNHZaQpLmsEPyq+X1lMWt7DCXf9kFMZYzBMKCUyXhPZDTFeCDonPuvXvBq2qs+4ueAVg==" algorithmName="SHA-512" password="CC35"/>
  <autoFilter ref="C89:K259"/>
  <mergeCells count="9">
    <mergeCell ref="E7:H7"/>
    <mergeCell ref="E9:H9"/>
    <mergeCell ref="E18:H18"/>
    <mergeCell ref="E27:H27"/>
    <mergeCell ref="E48:H48"/>
    <mergeCell ref="E50:H50"/>
    <mergeCell ref="E80:H80"/>
    <mergeCell ref="E82:H82"/>
    <mergeCell ref="L2:V2"/>
  </mergeCells>
  <hyperlinks>
    <hyperlink ref="F94" r:id="rId1" display="https://podminky.urs.cz/item/CS_URS_2023_02/113107163"/>
    <hyperlink ref="F96" r:id="rId2" display="https://podminky.urs.cz/item/CS_URS_2023_02/113107181"/>
    <hyperlink ref="F98" r:id="rId3" display="https://podminky.urs.cz/item/CS_URS_2023_02/115101201"/>
    <hyperlink ref="F100" r:id="rId4" display="https://podminky.urs.cz/item/CS_URS_2023_02/115101301"/>
    <hyperlink ref="F102" r:id="rId5" display="https://podminky.urs.cz/item/CS_URS_2023_02/119001401"/>
    <hyperlink ref="F105" r:id="rId6" display="https://podminky.urs.cz/item/CS_URS_2023_02/119001411"/>
    <hyperlink ref="F108" r:id="rId7" display="https://podminky.urs.cz/item/CS_URS_2023_02/119001421"/>
    <hyperlink ref="F111" r:id="rId8" display="https://podminky.urs.cz/item/CS_URS_2023_02/121151103"/>
    <hyperlink ref="F114" r:id="rId9" display="https://podminky.urs.cz/item/CS_URS_2023_02/132251104"/>
    <hyperlink ref="F127" r:id="rId10" display="https://podminky.urs.cz/item/CS_URS_2023_02/132351104"/>
    <hyperlink ref="F130" r:id="rId11" display="https://podminky.urs.cz/item/CS_URS_2023_02/139001101"/>
    <hyperlink ref="F133" r:id="rId12" display="https://podminky.urs.cz/item/CS_URS_2023_02/162251102"/>
    <hyperlink ref="F136" r:id="rId13" display="https://podminky.urs.cz/item/CS_URS_2023_02/162351123"/>
    <hyperlink ref="F148" r:id="rId14" display="https://podminky.urs.cz/item/CS_URS_2023_02/174151101"/>
    <hyperlink ref="F153" r:id="rId15" display="https://podminky.urs.cz/item/CS_URS_2023_02/175151101"/>
    <hyperlink ref="F157" r:id="rId16" display="https://podminky.urs.cz/item/CS_URS_2023_02/181351003"/>
    <hyperlink ref="F159" r:id="rId17" display="https://podminky.urs.cz/item/CS_URS_2023_02/181411131"/>
    <hyperlink ref="F164" r:id="rId18" display="https://podminky.urs.cz/item/CS_URS_2023_02/451573111"/>
    <hyperlink ref="F167" r:id="rId19" display="https://podminky.urs.cz/item/CS_URS_2023_02/564871116"/>
    <hyperlink ref="F169" r:id="rId20" display="https://podminky.urs.cz/item/CS_URS_2023_02/565135111"/>
    <hyperlink ref="F171" r:id="rId21" display="https://podminky.urs.cz/item/CS_URS_2023_02/573111115"/>
    <hyperlink ref="F173" r:id="rId22" display="https://podminky.urs.cz/item/CS_URS_2023_02/573211111"/>
    <hyperlink ref="F176" r:id="rId23" display="https://podminky.urs.cz/item/CS_URS_2023_02/891241112"/>
    <hyperlink ref="F182" r:id="rId24" display="https://podminky.urs.cz/item/CS_URS_2023_02/899401112"/>
    <hyperlink ref="F184" r:id="rId25" display="https://podminky.urs.cz/item/CS_URS_2023_02/899712111"/>
    <hyperlink ref="F186" r:id="rId26" display="https://podminky.urs.cz/item/CS_URS_2023_02/899721111"/>
    <hyperlink ref="F191" r:id="rId27" display="https://podminky.urs.cz/item/CS_URS_2023_02/899722113"/>
    <hyperlink ref="F194" r:id="rId28" display="https://podminky.urs.cz/item/CS_URS_2021_01/899911101"/>
    <hyperlink ref="F196" r:id="rId29" display="https://podminky.urs.cz/item/CS_URS_2023_02/899913133"/>
    <hyperlink ref="F199" r:id="rId30" display="https://podminky.urs.cz/item/CS_URS_2023_02/919735111"/>
    <hyperlink ref="F203" r:id="rId31" display="https://podminky.urs.cz/item/CS_URS_2023_02/997221551"/>
    <hyperlink ref="F205" r:id="rId32" display="https://podminky.urs.cz/item/CS_URS_2023_02/997221559"/>
    <hyperlink ref="F208" r:id="rId33" display="https://podminky.urs.cz/item/CS_URS_2023_02/997221873"/>
    <hyperlink ref="F210" r:id="rId34" display="https://podminky.urs.cz/item/CS_URS_2023_02/997221875"/>
    <hyperlink ref="F213" r:id="rId35" display="https://podminky.urs.cz/item/CS_URS_2023_02/998276101"/>
    <hyperlink ref="F215" r:id="rId36" display="https://podminky.urs.cz/item/CS_URS_2023_02/998276124"/>
    <hyperlink ref="F219" r:id="rId37" display="https://podminky.urs.cz/item/CS_URS_2023_02/230205025"/>
    <hyperlink ref="F221" r:id="rId38" display="https://podminky.urs.cz/item/CS_URS_2023_02/230205042"/>
    <hyperlink ref="F223" r:id="rId39" display="https://podminky.urs.cz/item/CS_URS_2023_02/230205052"/>
    <hyperlink ref="F225" r:id="rId40" display="https://podminky.urs.cz/item/CS_URS_2023_02/230205056"/>
    <hyperlink ref="F228" r:id="rId41" display="https://podminky.urs.cz/item/CS_URS_2023_02/230205126"/>
    <hyperlink ref="F241" r:id="rId42" display="https://podminky.urs.cz/item/CS_URS_2023_02/230220017"/>
    <hyperlink ref="F243" r:id="rId43" display="https://podminky.urs.cz/item/CS_URS_2023_02/230220031"/>
    <hyperlink ref="F246" r:id="rId44" display="https://podminky.urs.cz/item/CS_URS_2023_02/230230016"/>
    <hyperlink ref="F248" r:id="rId45" display="https://podminky.urs.cz/item/CS_URS_2023_02/230230017"/>
    <hyperlink ref="F251" r:id="rId46" display="https://podminky.urs.cz/item/CS_URS_2023_02/230205252"/>
    <hyperlink ref="F259" r:id="rId47" display="https://podminky.urs.cz/item/CS_URS_2023_02/580506322"/>
  </hyperlinks>
  <pageMargins left="0.39375" right="0.39375" top="0.39375" bottom="0.39375" header="0" footer="0"/>
  <pageSetup paperSize="9" orientation="landscape" blackAndWhite="1" fitToHeight="100"/>
  <headerFooter>
    <oddFooter>&amp;CStrana &amp;P z &amp;N</oddFooter>
  </headerFooter>
  <drawing r:id="rId48"/>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110</v>
      </c>
    </row>
    <row r="3" s="1" customFormat="1" ht="6.96" customHeight="1">
      <c r="B3" s="131"/>
      <c r="C3" s="132"/>
      <c r="D3" s="132"/>
      <c r="E3" s="132"/>
      <c r="F3" s="132"/>
      <c r="G3" s="132"/>
      <c r="H3" s="132"/>
      <c r="I3" s="132"/>
      <c r="J3" s="132"/>
      <c r="K3" s="132"/>
      <c r="L3" s="23"/>
      <c r="AT3" s="20" t="s">
        <v>83</v>
      </c>
    </row>
    <row r="4" s="1" customFormat="1" ht="24.96" customHeight="1">
      <c r="B4" s="23"/>
      <c r="D4" s="133" t="s">
        <v>115</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Nové Město na Moravě, Centrum služeb a řemesel ul. Soškova inv. město, rev. 9/24</v>
      </c>
      <c r="F7" s="135"/>
      <c r="G7" s="135"/>
      <c r="H7" s="135"/>
      <c r="L7" s="23"/>
    </row>
    <row r="8" s="2" customFormat="1" ht="12" customHeight="1">
      <c r="A8" s="41"/>
      <c r="B8" s="47"/>
      <c r="C8" s="41"/>
      <c r="D8" s="135" t="s">
        <v>116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1922</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23. 11. 2021</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34</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37</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39</v>
      </c>
      <c r="E30" s="41"/>
      <c r="F30" s="41"/>
      <c r="G30" s="41"/>
      <c r="H30" s="41"/>
      <c r="I30" s="41"/>
      <c r="J30" s="147">
        <f>ROUND(J85,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41</v>
      </c>
      <c r="G32" s="41"/>
      <c r="H32" s="41"/>
      <c r="I32" s="148" t="s">
        <v>40</v>
      </c>
      <c r="J32" s="148" t="s">
        <v>42</v>
      </c>
      <c r="K32" s="41"/>
      <c r="L32" s="137"/>
      <c r="S32" s="41"/>
      <c r="T32" s="41"/>
      <c r="U32" s="41"/>
      <c r="V32" s="41"/>
      <c r="W32" s="41"/>
      <c r="X32" s="41"/>
      <c r="Y32" s="41"/>
      <c r="Z32" s="41"/>
      <c r="AA32" s="41"/>
      <c r="AB32" s="41"/>
      <c r="AC32" s="41"/>
      <c r="AD32" s="41"/>
      <c r="AE32" s="41"/>
    </row>
    <row r="33" s="2" customFormat="1" ht="14.4" customHeight="1">
      <c r="A33" s="41"/>
      <c r="B33" s="47"/>
      <c r="C33" s="41"/>
      <c r="D33" s="149" t="s">
        <v>43</v>
      </c>
      <c r="E33" s="135" t="s">
        <v>44</v>
      </c>
      <c r="F33" s="150">
        <f>ROUND((SUM(BE85:BE120)),  2)</f>
        <v>0</v>
      </c>
      <c r="G33" s="41"/>
      <c r="H33" s="41"/>
      <c r="I33" s="151">
        <v>0.20999999999999999</v>
      </c>
      <c r="J33" s="150">
        <f>ROUND(((SUM(BE85:BE120))*I33),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45</v>
      </c>
      <c r="F34" s="150">
        <f>ROUND((SUM(BF85:BF120)),  2)</f>
        <v>0</v>
      </c>
      <c r="G34" s="41"/>
      <c r="H34" s="41"/>
      <c r="I34" s="151">
        <v>0.14999999999999999</v>
      </c>
      <c r="J34" s="150">
        <f>ROUND(((SUM(BF85:BF120))*I34),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46</v>
      </c>
      <c r="F35" s="150">
        <f>ROUND((SUM(BG85:BG120)),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47</v>
      </c>
      <c r="F36" s="150">
        <f>ROUND((SUM(BH85:BH120)),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48</v>
      </c>
      <c r="F37" s="150">
        <f>ROUND((SUM(BI85:BI120)),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49</v>
      </c>
      <c r="E39" s="154"/>
      <c r="F39" s="154"/>
      <c r="G39" s="155" t="s">
        <v>50</v>
      </c>
      <c r="H39" s="156" t="s">
        <v>51</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118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Nové Město na Moravě, Centrum služeb a řemesel ul. Soškova inv. město, rev. 9/24</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116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501-2 - HUP – plynoměrná sestava</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Nové Město na Moravě</v>
      </c>
      <c r="G52" s="43"/>
      <c r="H52" s="43"/>
      <c r="I52" s="35" t="s">
        <v>23</v>
      </c>
      <c r="J52" s="75" t="str">
        <f>IF(J12="","",J12)</f>
        <v>23. 11. 2021</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Město Nové Město na Moravě</v>
      </c>
      <c r="G54" s="43"/>
      <c r="H54" s="43"/>
      <c r="I54" s="35" t="s">
        <v>31</v>
      </c>
      <c r="J54" s="39" t="str">
        <f>E21</f>
        <v>Ing. Josef Novotný AQA-CLEAN</v>
      </c>
      <c r="K54" s="43"/>
      <c r="L54" s="137"/>
      <c r="S54" s="41"/>
      <c r="T54" s="41"/>
      <c r="U54" s="41"/>
      <c r="V54" s="41"/>
      <c r="W54" s="41"/>
      <c r="X54" s="41"/>
      <c r="Y54" s="41"/>
      <c r="Z54" s="41"/>
      <c r="AA54" s="41"/>
      <c r="AB54" s="41"/>
      <c r="AC54" s="41"/>
      <c r="AD54" s="41"/>
      <c r="AE54" s="41"/>
    </row>
    <row r="55" s="2" customFormat="1" ht="25.65" customHeight="1">
      <c r="A55" s="41"/>
      <c r="B55" s="42"/>
      <c r="C55" s="35" t="s">
        <v>29</v>
      </c>
      <c r="D55" s="43"/>
      <c r="E55" s="43"/>
      <c r="F55" s="30" t="str">
        <f>IF(E18="","",E18)</f>
        <v>Vyplň údaj</v>
      </c>
      <c r="G55" s="43"/>
      <c r="H55" s="43"/>
      <c r="I55" s="35" t="s">
        <v>36</v>
      </c>
      <c r="J55" s="39" t="str">
        <f>E24</f>
        <v>Ing. Josef Novotný AQA-CLEAN</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119</v>
      </c>
      <c r="D57" s="165"/>
      <c r="E57" s="165"/>
      <c r="F57" s="165"/>
      <c r="G57" s="165"/>
      <c r="H57" s="165"/>
      <c r="I57" s="165"/>
      <c r="J57" s="166" t="s">
        <v>120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71</v>
      </c>
      <c r="D59" s="43"/>
      <c r="E59" s="43"/>
      <c r="F59" s="43"/>
      <c r="G59" s="43"/>
      <c r="H59" s="43"/>
      <c r="I59" s="43"/>
      <c r="J59" s="105">
        <f>J85</f>
        <v>0</v>
      </c>
      <c r="K59" s="43"/>
      <c r="L59" s="137"/>
      <c r="S59" s="41"/>
      <c r="T59" s="41"/>
      <c r="U59" s="41"/>
      <c r="V59" s="41"/>
      <c r="W59" s="41"/>
      <c r="X59" s="41"/>
      <c r="Y59" s="41"/>
      <c r="Z59" s="41"/>
      <c r="AA59" s="41"/>
      <c r="AB59" s="41"/>
      <c r="AC59" s="41"/>
      <c r="AD59" s="41"/>
      <c r="AE59" s="41"/>
      <c r="AU59" s="20" t="s">
        <v>121</v>
      </c>
    </row>
    <row r="60" s="9" customFormat="1" ht="24.96" customHeight="1">
      <c r="A60" s="9"/>
      <c r="B60" s="168"/>
      <c r="C60" s="169"/>
      <c r="D60" s="170" t="s">
        <v>122</v>
      </c>
      <c r="E60" s="171"/>
      <c r="F60" s="171"/>
      <c r="G60" s="171"/>
      <c r="H60" s="171"/>
      <c r="I60" s="171"/>
      <c r="J60" s="172">
        <f>J86</f>
        <v>0</v>
      </c>
      <c r="K60" s="169"/>
      <c r="L60" s="173"/>
      <c r="S60" s="9"/>
      <c r="T60" s="9"/>
      <c r="U60" s="9"/>
      <c r="V60" s="9"/>
      <c r="W60" s="9"/>
      <c r="X60" s="9"/>
      <c r="Y60" s="9"/>
      <c r="Z60" s="9"/>
      <c r="AA60" s="9"/>
      <c r="AB60" s="9"/>
      <c r="AC60" s="9"/>
      <c r="AD60" s="9"/>
      <c r="AE60" s="9"/>
    </row>
    <row r="61" s="10" customFormat="1" ht="19.92" customHeight="1">
      <c r="A61" s="10"/>
      <c r="B61" s="174"/>
      <c r="C61" s="175"/>
      <c r="D61" s="176" t="s">
        <v>127</v>
      </c>
      <c r="E61" s="177"/>
      <c r="F61" s="177"/>
      <c r="G61" s="177"/>
      <c r="H61" s="177"/>
      <c r="I61" s="177"/>
      <c r="J61" s="178">
        <f>J87</f>
        <v>0</v>
      </c>
      <c r="K61" s="175"/>
      <c r="L61" s="179"/>
      <c r="S61" s="10"/>
      <c r="T61" s="10"/>
      <c r="U61" s="10"/>
      <c r="V61" s="10"/>
      <c r="W61" s="10"/>
      <c r="X61" s="10"/>
      <c r="Y61" s="10"/>
      <c r="Z61" s="10"/>
      <c r="AA61" s="10"/>
      <c r="AB61" s="10"/>
      <c r="AC61" s="10"/>
      <c r="AD61" s="10"/>
      <c r="AE61" s="10"/>
    </row>
    <row r="62" s="9" customFormat="1" ht="24.96" customHeight="1">
      <c r="A62" s="9"/>
      <c r="B62" s="168"/>
      <c r="C62" s="169"/>
      <c r="D62" s="170" t="s">
        <v>1196</v>
      </c>
      <c r="E62" s="171"/>
      <c r="F62" s="171"/>
      <c r="G62" s="171"/>
      <c r="H62" s="171"/>
      <c r="I62" s="171"/>
      <c r="J62" s="172">
        <f>J98</f>
        <v>0</v>
      </c>
      <c r="K62" s="169"/>
      <c r="L62" s="173"/>
      <c r="S62" s="9"/>
      <c r="T62" s="9"/>
      <c r="U62" s="9"/>
      <c r="V62" s="9"/>
      <c r="W62" s="9"/>
      <c r="X62" s="9"/>
      <c r="Y62" s="9"/>
      <c r="Z62" s="9"/>
      <c r="AA62" s="9"/>
      <c r="AB62" s="9"/>
      <c r="AC62" s="9"/>
      <c r="AD62" s="9"/>
      <c r="AE62" s="9"/>
    </row>
    <row r="63" s="10" customFormat="1" ht="19.92" customHeight="1">
      <c r="A63" s="10"/>
      <c r="B63" s="174"/>
      <c r="C63" s="175"/>
      <c r="D63" s="176" t="s">
        <v>1923</v>
      </c>
      <c r="E63" s="177"/>
      <c r="F63" s="177"/>
      <c r="G63" s="177"/>
      <c r="H63" s="177"/>
      <c r="I63" s="177"/>
      <c r="J63" s="178">
        <f>J99</f>
        <v>0</v>
      </c>
      <c r="K63" s="175"/>
      <c r="L63" s="179"/>
      <c r="S63" s="10"/>
      <c r="T63" s="10"/>
      <c r="U63" s="10"/>
      <c r="V63" s="10"/>
      <c r="W63" s="10"/>
      <c r="X63" s="10"/>
      <c r="Y63" s="10"/>
      <c r="Z63" s="10"/>
      <c r="AA63" s="10"/>
      <c r="AB63" s="10"/>
      <c r="AC63" s="10"/>
      <c r="AD63" s="10"/>
      <c r="AE63" s="10"/>
    </row>
    <row r="64" s="9" customFormat="1" ht="24.96" customHeight="1">
      <c r="A64" s="9"/>
      <c r="B64" s="168"/>
      <c r="C64" s="169"/>
      <c r="D64" s="170" t="s">
        <v>1730</v>
      </c>
      <c r="E64" s="171"/>
      <c r="F64" s="171"/>
      <c r="G64" s="171"/>
      <c r="H64" s="171"/>
      <c r="I64" s="171"/>
      <c r="J64" s="172">
        <f>J113</f>
        <v>0</v>
      </c>
      <c r="K64" s="169"/>
      <c r="L64" s="173"/>
      <c r="S64" s="9"/>
      <c r="T64" s="9"/>
      <c r="U64" s="9"/>
      <c r="V64" s="9"/>
      <c r="W64" s="9"/>
      <c r="X64" s="9"/>
      <c r="Y64" s="9"/>
      <c r="Z64" s="9"/>
      <c r="AA64" s="9"/>
      <c r="AB64" s="9"/>
      <c r="AC64" s="9"/>
      <c r="AD64" s="9"/>
      <c r="AE64" s="9"/>
    </row>
    <row r="65" s="10" customFormat="1" ht="19.92" customHeight="1">
      <c r="A65" s="10"/>
      <c r="B65" s="174"/>
      <c r="C65" s="175"/>
      <c r="D65" s="176" t="s">
        <v>1731</v>
      </c>
      <c r="E65" s="177"/>
      <c r="F65" s="177"/>
      <c r="G65" s="177"/>
      <c r="H65" s="177"/>
      <c r="I65" s="177"/>
      <c r="J65" s="178">
        <f>J114</f>
        <v>0</v>
      </c>
      <c r="K65" s="175"/>
      <c r="L65" s="179"/>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37"/>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37"/>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37"/>
      <c r="S71" s="41"/>
      <c r="T71" s="41"/>
      <c r="U71" s="41"/>
      <c r="V71" s="41"/>
      <c r="W71" s="41"/>
      <c r="X71" s="41"/>
      <c r="Y71" s="41"/>
      <c r="Z71" s="41"/>
      <c r="AA71" s="41"/>
      <c r="AB71" s="41"/>
      <c r="AC71" s="41"/>
      <c r="AD71" s="41"/>
      <c r="AE71" s="41"/>
    </row>
    <row r="72" s="2" customFormat="1" ht="24.96" customHeight="1">
      <c r="A72" s="41"/>
      <c r="B72" s="42"/>
      <c r="C72" s="26" t="s">
        <v>131</v>
      </c>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6.5" customHeight="1">
      <c r="A75" s="41"/>
      <c r="B75" s="42"/>
      <c r="C75" s="43"/>
      <c r="D75" s="43"/>
      <c r="E75" s="163" t="str">
        <f>E7</f>
        <v>Nové Město na Moravě, Centrum služeb a řemesel ul. Soškova inv. město, rev. 9/24</v>
      </c>
      <c r="F75" s="35"/>
      <c r="G75" s="35"/>
      <c r="H75" s="35"/>
      <c r="I75" s="43"/>
      <c r="J75" s="43"/>
      <c r="K75" s="43"/>
      <c r="L75" s="137"/>
      <c r="S75" s="41"/>
      <c r="T75" s="41"/>
      <c r="U75" s="41"/>
      <c r="V75" s="41"/>
      <c r="W75" s="41"/>
      <c r="X75" s="41"/>
      <c r="Y75" s="41"/>
      <c r="Z75" s="41"/>
      <c r="AA75" s="41"/>
      <c r="AB75" s="41"/>
      <c r="AC75" s="41"/>
      <c r="AD75" s="41"/>
      <c r="AE75" s="41"/>
    </row>
    <row r="76" s="2" customFormat="1" ht="12" customHeight="1">
      <c r="A76" s="41"/>
      <c r="B76" s="42"/>
      <c r="C76" s="35" t="s">
        <v>116</v>
      </c>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6.5" customHeight="1">
      <c r="A77" s="41"/>
      <c r="B77" s="42"/>
      <c r="C77" s="43"/>
      <c r="D77" s="43"/>
      <c r="E77" s="72" t="str">
        <f>E9</f>
        <v>SO 501-2 - HUP – plynoměrná sestava</v>
      </c>
      <c r="F77" s="43"/>
      <c r="G77" s="43"/>
      <c r="H77" s="43"/>
      <c r="I77" s="43"/>
      <c r="J77" s="43"/>
      <c r="K77" s="43"/>
      <c r="L77" s="137"/>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2" customHeight="1">
      <c r="A79" s="41"/>
      <c r="B79" s="42"/>
      <c r="C79" s="35" t="s">
        <v>21</v>
      </c>
      <c r="D79" s="43"/>
      <c r="E79" s="43"/>
      <c r="F79" s="30" t="str">
        <f>F12</f>
        <v>Nové Město na Moravě</v>
      </c>
      <c r="G79" s="43"/>
      <c r="H79" s="43"/>
      <c r="I79" s="35" t="s">
        <v>23</v>
      </c>
      <c r="J79" s="75" t="str">
        <f>IF(J12="","",J12)</f>
        <v>23. 11. 2021</v>
      </c>
      <c r="K79" s="43"/>
      <c r="L79" s="137"/>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25.65" customHeight="1">
      <c r="A81" s="41"/>
      <c r="B81" s="42"/>
      <c r="C81" s="35" t="s">
        <v>25</v>
      </c>
      <c r="D81" s="43"/>
      <c r="E81" s="43"/>
      <c r="F81" s="30" t="str">
        <f>E15</f>
        <v>Město Nové Město na Moravě</v>
      </c>
      <c r="G81" s="43"/>
      <c r="H81" s="43"/>
      <c r="I81" s="35" t="s">
        <v>31</v>
      </c>
      <c r="J81" s="39" t="str">
        <f>E21</f>
        <v>Ing. Josef Novotný AQA-CLEAN</v>
      </c>
      <c r="K81" s="43"/>
      <c r="L81" s="137"/>
      <c r="S81" s="41"/>
      <c r="T81" s="41"/>
      <c r="U81" s="41"/>
      <c r="V81" s="41"/>
      <c r="W81" s="41"/>
      <c r="X81" s="41"/>
      <c r="Y81" s="41"/>
      <c r="Z81" s="41"/>
      <c r="AA81" s="41"/>
      <c r="AB81" s="41"/>
      <c r="AC81" s="41"/>
      <c r="AD81" s="41"/>
      <c r="AE81" s="41"/>
    </row>
    <row r="82" s="2" customFormat="1" ht="25.65" customHeight="1">
      <c r="A82" s="41"/>
      <c r="B82" s="42"/>
      <c r="C82" s="35" t="s">
        <v>29</v>
      </c>
      <c r="D82" s="43"/>
      <c r="E82" s="43"/>
      <c r="F82" s="30" t="str">
        <f>IF(E18="","",E18)</f>
        <v>Vyplň údaj</v>
      </c>
      <c r="G82" s="43"/>
      <c r="H82" s="43"/>
      <c r="I82" s="35" t="s">
        <v>36</v>
      </c>
      <c r="J82" s="39" t="str">
        <f>E24</f>
        <v>Ing. Josef Novotný AQA-CLEAN</v>
      </c>
      <c r="K82" s="43"/>
      <c r="L82" s="137"/>
      <c r="S82" s="41"/>
      <c r="T82" s="41"/>
      <c r="U82" s="41"/>
      <c r="V82" s="41"/>
      <c r="W82" s="41"/>
      <c r="X82" s="41"/>
      <c r="Y82" s="41"/>
      <c r="Z82" s="41"/>
      <c r="AA82" s="41"/>
      <c r="AB82" s="41"/>
      <c r="AC82" s="41"/>
      <c r="AD82" s="41"/>
      <c r="AE82" s="41"/>
    </row>
    <row r="83" s="2" customFormat="1" ht="10.32" customHeight="1">
      <c r="A83" s="41"/>
      <c r="B83" s="42"/>
      <c r="C83" s="43"/>
      <c r="D83" s="43"/>
      <c r="E83" s="43"/>
      <c r="F83" s="43"/>
      <c r="G83" s="43"/>
      <c r="H83" s="43"/>
      <c r="I83" s="43"/>
      <c r="J83" s="43"/>
      <c r="K83" s="43"/>
      <c r="L83" s="137"/>
      <c r="S83" s="41"/>
      <c r="T83" s="41"/>
      <c r="U83" s="41"/>
      <c r="V83" s="41"/>
      <c r="W83" s="41"/>
      <c r="X83" s="41"/>
      <c r="Y83" s="41"/>
      <c r="Z83" s="41"/>
      <c r="AA83" s="41"/>
      <c r="AB83" s="41"/>
      <c r="AC83" s="41"/>
      <c r="AD83" s="41"/>
      <c r="AE83" s="41"/>
    </row>
    <row r="84" s="11" customFormat="1" ht="29.28" customHeight="1">
      <c r="A84" s="180"/>
      <c r="B84" s="181"/>
      <c r="C84" s="182" t="s">
        <v>132</v>
      </c>
      <c r="D84" s="183" t="s">
        <v>58</v>
      </c>
      <c r="E84" s="183" t="s">
        <v>54</v>
      </c>
      <c r="F84" s="183" t="s">
        <v>55</v>
      </c>
      <c r="G84" s="183" t="s">
        <v>133</v>
      </c>
      <c r="H84" s="183" t="s">
        <v>134</v>
      </c>
      <c r="I84" s="183" t="s">
        <v>135</v>
      </c>
      <c r="J84" s="184" t="s">
        <v>120</v>
      </c>
      <c r="K84" s="185" t="s">
        <v>136</v>
      </c>
      <c r="L84" s="186"/>
      <c r="M84" s="95" t="s">
        <v>19</v>
      </c>
      <c r="N84" s="96" t="s">
        <v>43</v>
      </c>
      <c r="O84" s="96" t="s">
        <v>137</v>
      </c>
      <c r="P84" s="96" t="s">
        <v>138</v>
      </c>
      <c r="Q84" s="96" t="s">
        <v>139</v>
      </c>
      <c r="R84" s="96" t="s">
        <v>140</v>
      </c>
      <c r="S84" s="96" t="s">
        <v>141</v>
      </c>
      <c r="T84" s="97" t="s">
        <v>142</v>
      </c>
      <c r="U84" s="180"/>
      <c r="V84" s="180"/>
      <c r="W84" s="180"/>
      <c r="X84" s="180"/>
      <c r="Y84" s="180"/>
      <c r="Z84" s="180"/>
      <c r="AA84" s="180"/>
      <c r="AB84" s="180"/>
      <c r="AC84" s="180"/>
      <c r="AD84" s="180"/>
      <c r="AE84" s="180"/>
    </row>
    <row r="85" s="2" customFormat="1" ht="22.8" customHeight="1">
      <c r="A85" s="41"/>
      <c r="B85" s="42"/>
      <c r="C85" s="102" t="s">
        <v>143</v>
      </c>
      <c r="D85" s="43"/>
      <c r="E85" s="43"/>
      <c r="F85" s="43"/>
      <c r="G85" s="43"/>
      <c r="H85" s="43"/>
      <c r="I85" s="43"/>
      <c r="J85" s="187">
        <f>BK85</f>
        <v>0</v>
      </c>
      <c r="K85" s="43"/>
      <c r="L85" s="47"/>
      <c r="M85" s="98"/>
      <c r="N85" s="188"/>
      <c r="O85" s="99"/>
      <c r="P85" s="189">
        <f>P86+P98+P113</f>
        <v>0</v>
      </c>
      <c r="Q85" s="99"/>
      <c r="R85" s="189">
        <f>R86+R98+R113</f>
        <v>0.34851409999999999</v>
      </c>
      <c r="S85" s="99"/>
      <c r="T85" s="190">
        <f>T86+T98+T113</f>
        <v>0</v>
      </c>
      <c r="U85" s="41"/>
      <c r="V85" s="41"/>
      <c r="W85" s="41"/>
      <c r="X85" s="41"/>
      <c r="Y85" s="41"/>
      <c r="Z85" s="41"/>
      <c r="AA85" s="41"/>
      <c r="AB85" s="41"/>
      <c r="AC85" s="41"/>
      <c r="AD85" s="41"/>
      <c r="AE85" s="41"/>
      <c r="AT85" s="20" t="s">
        <v>72</v>
      </c>
      <c r="AU85" s="20" t="s">
        <v>121</v>
      </c>
      <c r="BK85" s="191">
        <f>BK86+BK98+BK113</f>
        <v>0</v>
      </c>
    </row>
    <row r="86" s="12" customFormat="1" ht="25.92" customHeight="1">
      <c r="A86" s="12"/>
      <c r="B86" s="192"/>
      <c r="C86" s="193"/>
      <c r="D86" s="194" t="s">
        <v>72</v>
      </c>
      <c r="E86" s="195" t="s">
        <v>144</v>
      </c>
      <c r="F86" s="195" t="s">
        <v>145</v>
      </c>
      <c r="G86" s="193"/>
      <c r="H86" s="193"/>
      <c r="I86" s="196"/>
      <c r="J86" s="197">
        <f>BK86</f>
        <v>0</v>
      </c>
      <c r="K86" s="193"/>
      <c r="L86" s="198"/>
      <c r="M86" s="199"/>
      <c r="N86" s="200"/>
      <c r="O86" s="200"/>
      <c r="P86" s="201">
        <f>P87</f>
        <v>0</v>
      </c>
      <c r="Q86" s="200"/>
      <c r="R86" s="201">
        <f>R87</f>
        <v>0.0069090999999999996</v>
      </c>
      <c r="S86" s="200"/>
      <c r="T86" s="202">
        <f>T87</f>
        <v>0</v>
      </c>
      <c r="U86" s="12"/>
      <c r="V86" s="12"/>
      <c r="W86" s="12"/>
      <c r="X86" s="12"/>
      <c r="Y86" s="12"/>
      <c r="Z86" s="12"/>
      <c r="AA86" s="12"/>
      <c r="AB86" s="12"/>
      <c r="AC86" s="12"/>
      <c r="AD86" s="12"/>
      <c r="AE86" s="12"/>
      <c r="AR86" s="203" t="s">
        <v>81</v>
      </c>
      <c r="AT86" s="204" t="s">
        <v>72</v>
      </c>
      <c r="AU86" s="204" t="s">
        <v>73</v>
      </c>
      <c r="AY86" s="203" t="s">
        <v>146</v>
      </c>
      <c r="BK86" s="205">
        <f>BK87</f>
        <v>0</v>
      </c>
    </row>
    <row r="87" s="12" customFormat="1" ht="22.8" customHeight="1">
      <c r="A87" s="12"/>
      <c r="B87" s="192"/>
      <c r="C87" s="193"/>
      <c r="D87" s="194" t="s">
        <v>72</v>
      </c>
      <c r="E87" s="206" t="s">
        <v>196</v>
      </c>
      <c r="F87" s="206" t="s">
        <v>382</v>
      </c>
      <c r="G87" s="193"/>
      <c r="H87" s="193"/>
      <c r="I87" s="196"/>
      <c r="J87" s="207">
        <f>BK87</f>
        <v>0</v>
      </c>
      <c r="K87" s="193"/>
      <c r="L87" s="198"/>
      <c r="M87" s="199"/>
      <c r="N87" s="200"/>
      <c r="O87" s="200"/>
      <c r="P87" s="201">
        <f>SUM(P88:P97)</f>
        <v>0</v>
      </c>
      <c r="Q87" s="200"/>
      <c r="R87" s="201">
        <f>SUM(R88:R97)</f>
        <v>0.0069090999999999996</v>
      </c>
      <c r="S87" s="200"/>
      <c r="T87" s="202">
        <f>SUM(T88:T97)</f>
        <v>0</v>
      </c>
      <c r="U87" s="12"/>
      <c r="V87" s="12"/>
      <c r="W87" s="12"/>
      <c r="X87" s="12"/>
      <c r="Y87" s="12"/>
      <c r="Z87" s="12"/>
      <c r="AA87" s="12"/>
      <c r="AB87" s="12"/>
      <c r="AC87" s="12"/>
      <c r="AD87" s="12"/>
      <c r="AE87" s="12"/>
      <c r="AR87" s="203" t="s">
        <v>81</v>
      </c>
      <c r="AT87" s="204" t="s">
        <v>72</v>
      </c>
      <c r="AU87" s="204" t="s">
        <v>81</v>
      </c>
      <c r="AY87" s="203" t="s">
        <v>146</v>
      </c>
      <c r="BK87" s="205">
        <f>SUM(BK88:BK97)</f>
        <v>0</v>
      </c>
    </row>
    <row r="88" s="2" customFormat="1" ht="24.15" customHeight="1">
      <c r="A88" s="41"/>
      <c r="B88" s="42"/>
      <c r="C88" s="208" t="s">
        <v>81</v>
      </c>
      <c r="D88" s="208" t="s">
        <v>148</v>
      </c>
      <c r="E88" s="209" t="s">
        <v>1124</v>
      </c>
      <c r="F88" s="210" t="s">
        <v>1125</v>
      </c>
      <c r="G88" s="211" t="s">
        <v>261</v>
      </c>
      <c r="H88" s="212">
        <v>22</v>
      </c>
      <c r="I88" s="213"/>
      <c r="J88" s="214">
        <f>ROUND(I88*H88,2)</f>
        <v>0</v>
      </c>
      <c r="K88" s="215"/>
      <c r="L88" s="47"/>
      <c r="M88" s="216" t="s">
        <v>19</v>
      </c>
      <c r="N88" s="217" t="s">
        <v>44</v>
      </c>
      <c r="O88" s="87"/>
      <c r="P88" s="218">
        <f>O88*H88</f>
        <v>0</v>
      </c>
      <c r="Q88" s="218">
        <v>0</v>
      </c>
      <c r="R88" s="218">
        <f>Q88*H88</f>
        <v>0</v>
      </c>
      <c r="S88" s="218">
        <v>0</v>
      </c>
      <c r="T88" s="219">
        <f>S88*H88</f>
        <v>0</v>
      </c>
      <c r="U88" s="41"/>
      <c r="V88" s="41"/>
      <c r="W88" s="41"/>
      <c r="X88" s="41"/>
      <c r="Y88" s="41"/>
      <c r="Z88" s="41"/>
      <c r="AA88" s="41"/>
      <c r="AB88" s="41"/>
      <c r="AC88" s="41"/>
      <c r="AD88" s="41"/>
      <c r="AE88" s="41"/>
      <c r="AR88" s="220" t="s">
        <v>152</v>
      </c>
      <c r="AT88" s="220" t="s">
        <v>148</v>
      </c>
      <c r="AU88" s="220" t="s">
        <v>83</v>
      </c>
      <c r="AY88" s="20" t="s">
        <v>146</v>
      </c>
      <c r="BE88" s="221">
        <f>IF(N88="základní",J88,0)</f>
        <v>0</v>
      </c>
      <c r="BF88" s="221">
        <f>IF(N88="snížená",J88,0)</f>
        <v>0</v>
      </c>
      <c r="BG88" s="221">
        <f>IF(N88="zákl. přenesená",J88,0)</f>
        <v>0</v>
      </c>
      <c r="BH88" s="221">
        <f>IF(N88="sníž. přenesená",J88,0)</f>
        <v>0</v>
      </c>
      <c r="BI88" s="221">
        <f>IF(N88="nulová",J88,0)</f>
        <v>0</v>
      </c>
      <c r="BJ88" s="20" t="s">
        <v>81</v>
      </c>
      <c r="BK88" s="221">
        <f>ROUND(I88*H88,2)</f>
        <v>0</v>
      </c>
      <c r="BL88" s="20" t="s">
        <v>152</v>
      </c>
      <c r="BM88" s="220" t="s">
        <v>1924</v>
      </c>
    </row>
    <row r="89" s="2" customFormat="1">
      <c r="A89" s="41"/>
      <c r="B89" s="42"/>
      <c r="C89" s="43"/>
      <c r="D89" s="222" t="s">
        <v>154</v>
      </c>
      <c r="E89" s="43"/>
      <c r="F89" s="223" t="s">
        <v>1127</v>
      </c>
      <c r="G89" s="43"/>
      <c r="H89" s="43"/>
      <c r="I89" s="224"/>
      <c r="J89" s="43"/>
      <c r="K89" s="43"/>
      <c r="L89" s="47"/>
      <c r="M89" s="225"/>
      <c r="N89" s="226"/>
      <c r="O89" s="87"/>
      <c r="P89" s="87"/>
      <c r="Q89" s="87"/>
      <c r="R89" s="87"/>
      <c r="S89" s="87"/>
      <c r="T89" s="88"/>
      <c r="U89" s="41"/>
      <c r="V89" s="41"/>
      <c r="W89" s="41"/>
      <c r="X89" s="41"/>
      <c r="Y89" s="41"/>
      <c r="Z89" s="41"/>
      <c r="AA89" s="41"/>
      <c r="AB89" s="41"/>
      <c r="AC89" s="41"/>
      <c r="AD89" s="41"/>
      <c r="AE89" s="41"/>
      <c r="AT89" s="20" t="s">
        <v>154</v>
      </c>
      <c r="AU89" s="20" t="s">
        <v>83</v>
      </c>
    </row>
    <row r="90" s="13" customFormat="1">
      <c r="A90" s="13"/>
      <c r="B90" s="229"/>
      <c r="C90" s="230"/>
      <c r="D90" s="227" t="s">
        <v>184</v>
      </c>
      <c r="E90" s="231" t="s">
        <v>19</v>
      </c>
      <c r="F90" s="232" t="s">
        <v>1925</v>
      </c>
      <c r="G90" s="230"/>
      <c r="H90" s="233">
        <v>22</v>
      </c>
      <c r="I90" s="234"/>
      <c r="J90" s="230"/>
      <c r="K90" s="230"/>
      <c r="L90" s="235"/>
      <c r="M90" s="236"/>
      <c r="N90" s="237"/>
      <c r="O90" s="237"/>
      <c r="P90" s="237"/>
      <c r="Q90" s="237"/>
      <c r="R90" s="237"/>
      <c r="S90" s="237"/>
      <c r="T90" s="238"/>
      <c r="U90" s="13"/>
      <c r="V90" s="13"/>
      <c r="W90" s="13"/>
      <c r="X90" s="13"/>
      <c r="Y90" s="13"/>
      <c r="Z90" s="13"/>
      <c r="AA90" s="13"/>
      <c r="AB90" s="13"/>
      <c r="AC90" s="13"/>
      <c r="AD90" s="13"/>
      <c r="AE90" s="13"/>
      <c r="AT90" s="239" t="s">
        <v>184</v>
      </c>
      <c r="AU90" s="239" t="s">
        <v>83</v>
      </c>
      <c r="AV90" s="13" t="s">
        <v>83</v>
      </c>
      <c r="AW90" s="13" t="s">
        <v>35</v>
      </c>
      <c r="AX90" s="13" t="s">
        <v>81</v>
      </c>
      <c r="AY90" s="239" t="s">
        <v>146</v>
      </c>
    </row>
    <row r="91" s="2" customFormat="1" ht="16.5" customHeight="1">
      <c r="A91" s="41"/>
      <c r="B91" s="42"/>
      <c r="C91" s="261" t="s">
        <v>83</v>
      </c>
      <c r="D91" s="261" t="s">
        <v>242</v>
      </c>
      <c r="E91" s="262" t="s">
        <v>1128</v>
      </c>
      <c r="F91" s="263" t="s">
        <v>1129</v>
      </c>
      <c r="G91" s="264" t="s">
        <v>261</v>
      </c>
      <c r="H91" s="265">
        <v>22.329999999999998</v>
      </c>
      <c r="I91" s="266"/>
      <c r="J91" s="267">
        <f>ROUND(I91*H91,2)</f>
        <v>0</v>
      </c>
      <c r="K91" s="268"/>
      <c r="L91" s="269"/>
      <c r="M91" s="270" t="s">
        <v>19</v>
      </c>
      <c r="N91" s="271" t="s">
        <v>44</v>
      </c>
      <c r="O91" s="87"/>
      <c r="P91" s="218">
        <f>O91*H91</f>
        <v>0</v>
      </c>
      <c r="Q91" s="218">
        <v>0.00027</v>
      </c>
      <c r="R91" s="218">
        <f>Q91*H91</f>
        <v>0.0060290999999999999</v>
      </c>
      <c r="S91" s="218">
        <v>0</v>
      </c>
      <c r="T91" s="219">
        <f>S91*H91</f>
        <v>0</v>
      </c>
      <c r="U91" s="41"/>
      <c r="V91" s="41"/>
      <c r="W91" s="41"/>
      <c r="X91" s="41"/>
      <c r="Y91" s="41"/>
      <c r="Z91" s="41"/>
      <c r="AA91" s="41"/>
      <c r="AB91" s="41"/>
      <c r="AC91" s="41"/>
      <c r="AD91" s="41"/>
      <c r="AE91" s="41"/>
      <c r="AR91" s="220" t="s">
        <v>196</v>
      </c>
      <c r="AT91" s="220" t="s">
        <v>242</v>
      </c>
      <c r="AU91" s="220" t="s">
        <v>83</v>
      </c>
      <c r="AY91" s="20" t="s">
        <v>146</v>
      </c>
      <c r="BE91" s="221">
        <f>IF(N91="základní",J91,0)</f>
        <v>0</v>
      </c>
      <c r="BF91" s="221">
        <f>IF(N91="snížená",J91,0)</f>
        <v>0</v>
      </c>
      <c r="BG91" s="221">
        <f>IF(N91="zákl. přenesená",J91,0)</f>
        <v>0</v>
      </c>
      <c r="BH91" s="221">
        <f>IF(N91="sníž. přenesená",J91,0)</f>
        <v>0</v>
      </c>
      <c r="BI91" s="221">
        <f>IF(N91="nulová",J91,0)</f>
        <v>0</v>
      </c>
      <c r="BJ91" s="20" t="s">
        <v>81</v>
      </c>
      <c r="BK91" s="221">
        <f>ROUND(I91*H91,2)</f>
        <v>0</v>
      </c>
      <c r="BL91" s="20" t="s">
        <v>152</v>
      </c>
      <c r="BM91" s="220" t="s">
        <v>1926</v>
      </c>
    </row>
    <row r="92" s="2" customFormat="1">
      <c r="A92" s="41"/>
      <c r="B92" s="42"/>
      <c r="C92" s="43"/>
      <c r="D92" s="227" t="s">
        <v>156</v>
      </c>
      <c r="E92" s="43"/>
      <c r="F92" s="228" t="s">
        <v>1864</v>
      </c>
      <c r="G92" s="43"/>
      <c r="H92" s="43"/>
      <c r="I92" s="224"/>
      <c r="J92" s="43"/>
      <c r="K92" s="43"/>
      <c r="L92" s="47"/>
      <c r="M92" s="225"/>
      <c r="N92" s="226"/>
      <c r="O92" s="87"/>
      <c r="P92" s="87"/>
      <c r="Q92" s="87"/>
      <c r="R92" s="87"/>
      <c r="S92" s="87"/>
      <c r="T92" s="88"/>
      <c r="U92" s="41"/>
      <c r="V92" s="41"/>
      <c r="W92" s="41"/>
      <c r="X92" s="41"/>
      <c r="Y92" s="41"/>
      <c r="Z92" s="41"/>
      <c r="AA92" s="41"/>
      <c r="AB92" s="41"/>
      <c r="AC92" s="41"/>
      <c r="AD92" s="41"/>
      <c r="AE92" s="41"/>
      <c r="AT92" s="20" t="s">
        <v>156</v>
      </c>
      <c r="AU92" s="20" t="s">
        <v>83</v>
      </c>
    </row>
    <row r="93" s="13" customFormat="1">
      <c r="A93" s="13"/>
      <c r="B93" s="229"/>
      <c r="C93" s="230"/>
      <c r="D93" s="227" t="s">
        <v>184</v>
      </c>
      <c r="E93" s="230"/>
      <c r="F93" s="232" t="s">
        <v>937</v>
      </c>
      <c r="G93" s="230"/>
      <c r="H93" s="233">
        <v>22.329999999999998</v>
      </c>
      <c r="I93" s="234"/>
      <c r="J93" s="230"/>
      <c r="K93" s="230"/>
      <c r="L93" s="235"/>
      <c r="M93" s="236"/>
      <c r="N93" s="237"/>
      <c r="O93" s="237"/>
      <c r="P93" s="237"/>
      <c r="Q93" s="237"/>
      <c r="R93" s="237"/>
      <c r="S93" s="237"/>
      <c r="T93" s="238"/>
      <c r="U93" s="13"/>
      <c r="V93" s="13"/>
      <c r="W93" s="13"/>
      <c r="X93" s="13"/>
      <c r="Y93" s="13"/>
      <c r="Z93" s="13"/>
      <c r="AA93" s="13"/>
      <c r="AB93" s="13"/>
      <c r="AC93" s="13"/>
      <c r="AD93" s="13"/>
      <c r="AE93" s="13"/>
      <c r="AT93" s="239" t="s">
        <v>184</v>
      </c>
      <c r="AU93" s="239" t="s">
        <v>83</v>
      </c>
      <c r="AV93" s="13" t="s">
        <v>83</v>
      </c>
      <c r="AW93" s="13" t="s">
        <v>4</v>
      </c>
      <c r="AX93" s="13" t="s">
        <v>81</v>
      </c>
      <c r="AY93" s="239" t="s">
        <v>146</v>
      </c>
    </row>
    <row r="94" s="2" customFormat="1" ht="24.15" customHeight="1">
      <c r="A94" s="41"/>
      <c r="B94" s="42"/>
      <c r="C94" s="208" t="s">
        <v>163</v>
      </c>
      <c r="D94" s="208" t="s">
        <v>148</v>
      </c>
      <c r="E94" s="209" t="s">
        <v>1927</v>
      </c>
      <c r="F94" s="210" t="s">
        <v>1928</v>
      </c>
      <c r="G94" s="211" t="s">
        <v>269</v>
      </c>
      <c r="H94" s="212">
        <v>11</v>
      </c>
      <c r="I94" s="213"/>
      <c r="J94" s="214">
        <f>ROUND(I94*H94,2)</f>
        <v>0</v>
      </c>
      <c r="K94" s="215"/>
      <c r="L94" s="47"/>
      <c r="M94" s="216" t="s">
        <v>19</v>
      </c>
      <c r="N94" s="217" t="s">
        <v>44</v>
      </c>
      <c r="O94" s="87"/>
      <c r="P94" s="218">
        <f>O94*H94</f>
        <v>0</v>
      </c>
      <c r="Q94" s="218">
        <v>0</v>
      </c>
      <c r="R94" s="218">
        <f>Q94*H94</f>
        <v>0</v>
      </c>
      <c r="S94" s="218">
        <v>0</v>
      </c>
      <c r="T94" s="219">
        <f>S94*H94</f>
        <v>0</v>
      </c>
      <c r="U94" s="41"/>
      <c r="V94" s="41"/>
      <c r="W94" s="41"/>
      <c r="X94" s="41"/>
      <c r="Y94" s="41"/>
      <c r="Z94" s="41"/>
      <c r="AA94" s="41"/>
      <c r="AB94" s="41"/>
      <c r="AC94" s="41"/>
      <c r="AD94" s="41"/>
      <c r="AE94" s="41"/>
      <c r="AR94" s="220" t="s">
        <v>152</v>
      </c>
      <c r="AT94" s="220" t="s">
        <v>148</v>
      </c>
      <c r="AU94" s="220" t="s">
        <v>83</v>
      </c>
      <c r="AY94" s="20" t="s">
        <v>146</v>
      </c>
      <c r="BE94" s="221">
        <f>IF(N94="základní",J94,0)</f>
        <v>0</v>
      </c>
      <c r="BF94" s="221">
        <f>IF(N94="snížená",J94,0)</f>
        <v>0</v>
      </c>
      <c r="BG94" s="221">
        <f>IF(N94="zákl. přenesená",J94,0)</f>
        <v>0</v>
      </c>
      <c r="BH94" s="221">
        <f>IF(N94="sníž. přenesená",J94,0)</f>
        <v>0</v>
      </c>
      <c r="BI94" s="221">
        <f>IF(N94="nulová",J94,0)</f>
        <v>0</v>
      </c>
      <c r="BJ94" s="20" t="s">
        <v>81</v>
      </c>
      <c r="BK94" s="221">
        <f>ROUND(I94*H94,2)</f>
        <v>0</v>
      </c>
      <c r="BL94" s="20" t="s">
        <v>152</v>
      </c>
      <c r="BM94" s="220" t="s">
        <v>1929</v>
      </c>
    </row>
    <row r="95" s="2" customFormat="1">
      <c r="A95" s="41"/>
      <c r="B95" s="42"/>
      <c r="C95" s="43"/>
      <c r="D95" s="222" t="s">
        <v>154</v>
      </c>
      <c r="E95" s="43"/>
      <c r="F95" s="223" t="s">
        <v>1930</v>
      </c>
      <c r="G95" s="43"/>
      <c r="H95" s="43"/>
      <c r="I95" s="224"/>
      <c r="J95" s="43"/>
      <c r="K95" s="43"/>
      <c r="L95" s="47"/>
      <c r="M95" s="225"/>
      <c r="N95" s="226"/>
      <c r="O95" s="87"/>
      <c r="P95" s="87"/>
      <c r="Q95" s="87"/>
      <c r="R95" s="87"/>
      <c r="S95" s="87"/>
      <c r="T95" s="88"/>
      <c r="U95" s="41"/>
      <c r="V95" s="41"/>
      <c r="W95" s="41"/>
      <c r="X95" s="41"/>
      <c r="Y95" s="41"/>
      <c r="Z95" s="41"/>
      <c r="AA95" s="41"/>
      <c r="AB95" s="41"/>
      <c r="AC95" s="41"/>
      <c r="AD95" s="41"/>
      <c r="AE95" s="41"/>
      <c r="AT95" s="20" t="s">
        <v>154</v>
      </c>
      <c r="AU95" s="20" t="s">
        <v>83</v>
      </c>
    </row>
    <row r="96" s="2" customFormat="1" ht="16.5" customHeight="1">
      <c r="A96" s="41"/>
      <c r="B96" s="42"/>
      <c r="C96" s="261" t="s">
        <v>152</v>
      </c>
      <c r="D96" s="261" t="s">
        <v>242</v>
      </c>
      <c r="E96" s="262" t="s">
        <v>1931</v>
      </c>
      <c r="F96" s="263" t="s">
        <v>1932</v>
      </c>
      <c r="G96" s="264" t="s">
        <v>269</v>
      </c>
      <c r="H96" s="265">
        <v>11</v>
      </c>
      <c r="I96" s="266"/>
      <c r="J96" s="267">
        <f>ROUND(I96*H96,2)</f>
        <v>0</v>
      </c>
      <c r="K96" s="268"/>
      <c r="L96" s="269"/>
      <c r="M96" s="270" t="s">
        <v>19</v>
      </c>
      <c r="N96" s="271" t="s">
        <v>44</v>
      </c>
      <c r="O96" s="87"/>
      <c r="P96" s="218">
        <f>O96*H96</f>
        <v>0</v>
      </c>
      <c r="Q96" s="218">
        <v>8.0000000000000007E-05</v>
      </c>
      <c r="R96" s="218">
        <f>Q96*H96</f>
        <v>0.00088000000000000003</v>
      </c>
      <c r="S96" s="218">
        <v>0</v>
      </c>
      <c r="T96" s="219">
        <f>S96*H96</f>
        <v>0</v>
      </c>
      <c r="U96" s="41"/>
      <c r="V96" s="41"/>
      <c r="W96" s="41"/>
      <c r="X96" s="41"/>
      <c r="Y96" s="41"/>
      <c r="Z96" s="41"/>
      <c r="AA96" s="41"/>
      <c r="AB96" s="41"/>
      <c r="AC96" s="41"/>
      <c r="AD96" s="41"/>
      <c r="AE96" s="41"/>
      <c r="AR96" s="220" t="s">
        <v>196</v>
      </c>
      <c r="AT96" s="220" t="s">
        <v>242</v>
      </c>
      <c r="AU96" s="220" t="s">
        <v>83</v>
      </c>
      <c r="AY96" s="20" t="s">
        <v>146</v>
      </c>
      <c r="BE96" s="221">
        <f>IF(N96="základní",J96,0)</f>
        <v>0</v>
      </c>
      <c r="BF96" s="221">
        <f>IF(N96="snížená",J96,0)</f>
        <v>0</v>
      </c>
      <c r="BG96" s="221">
        <f>IF(N96="zákl. přenesená",J96,0)</f>
        <v>0</v>
      </c>
      <c r="BH96" s="221">
        <f>IF(N96="sníž. přenesená",J96,0)</f>
        <v>0</v>
      </c>
      <c r="BI96" s="221">
        <f>IF(N96="nulová",J96,0)</f>
        <v>0</v>
      </c>
      <c r="BJ96" s="20" t="s">
        <v>81</v>
      </c>
      <c r="BK96" s="221">
        <f>ROUND(I96*H96,2)</f>
        <v>0</v>
      </c>
      <c r="BL96" s="20" t="s">
        <v>152</v>
      </c>
      <c r="BM96" s="220" t="s">
        <v>1933</v>
      </c>
    </row>
    <row r="97" s="2" customFormat="1">
      <c r="A97" s="41"/>
      <c r="B97" s="42"/>
      <c r="C97" s="43"/>
      <c r="D97" s="227" t="s">
        <v>156</v>
      </c>
      <c r="E97" s="43"/>
      <c r="F97" s="228" t="s">
        <v>1864</v>
      </c>
      <c r="G97" s="43"/>
      <c r="H97" s="43"/>
      <c r="I97" s="224"/>
      <c r="J97" s="43"/>
      <c r="K97" s="43"/>
      <c r="L97" s="47"/>
      <c r="M97" s="225"/>
      <c r="N97" s="226"/>
      <c r="O97" s="87"/>
      <c r="P97" s="87"/>
      <c r="Q97" s="87"/>
      <c r="R97" s="87"/>
      <c r="S97" s="87"/>
      <c r="T97" s="88"/>
      <c r="U97" s="41"/>
      <c r="V97" s="41"/>
      <c r="W97" s="41"/>
      <c r="X97" s="41"/>
      <c r="Y97" s="41"/>
      <c r="Z97" s="41"/>
      <c r="AA97" s="41"/>
      <c r="AB97" s="41"/>
      <c r="AC97" s="41"/>
      <c r="AD97" s="41"/>
      <c r="AE97" s="41"/>
      <c r="AT97" s="20" t="s">
        <v>156</v>
      </c>
      <c r="AU97" s="20" t="s">
        <v>83</v>
      </c>
    </row>
    <row r="98" s="12" customFormat="1" ht="25.92" customHeight="1">
      <c r="A98" s="12"/>
      <c r="B98" s="192"/>
      <c r="C98" s="193"/>
      <c r="D98" s="194" t="s">
        <v>72</v>
      </c>
      <c r="E98" s="195" t="s">
        <v>1332</v>
      </c>
      <c r="F98" s="195" t="s">
        <v>1333</v>
      </c>
      <c r="G98" s="193"/>
      <c r="H98" s="193"/>
      <c r="I98" s="196"/>
      <c r="J98" s="197">
        <f>BK98</f>
        <v>0</v>
      </c>
      <c r="K98" s="193"/>
      <c r="L98" s="198"/>
      <c r="M98" s="199"/>
      <c r="N98" s="200"/>
      <c r="O98" s="200"/>
      <c r="P98" s="201">
        <f>P99</f>
        <v>0</v>
      </c>
      <c r="Q98" s="200"/>
      <c r="R98" s="201">
        <f>R99</f>
        <v>0.020460000000000002</v>
      </c>
      <c r="S98" s="200"/>
      <c r="T98" s="202">
        <f>T99</f>
        <v>0</v>
      </c>
      <c r="U98" s="12"/>
      <c r="V98" s="12"/>
      <c r="W98" s="12"/>
      <c r="X98" s="12"/>
      <c r="Y98" s="12"/>
      <c r="Z98" s="12"/>
      <c r="AA98" s="12"/>
      <c r="AB98" s="12"/>
      <c r="AC98" s="12"/>
      <c r="AD98" s="12"/>
      <c r="AE98" s="12"/>
      <c r="AR98" s="203" t="s">
        <v>83</v>
      </c>
      <c r="AT98" s="204" t="s">
        <v>72</v>
      </c>
      <c r="AU98" s="204" t="s">
        <v>73</v>
      </c>
      <c r="AY98" s="203" t="s">
        <v>146</v>
      </c>
      <c r="BK98" s="205">
        <f>BK99</f>
        <v>0</v>
      </c>
    </row>
    <row r="99" s="12" customFormat="1" ht="22.8" customHeight="1">
      <c r="A99" s="12"/>
      <c r="B99" s="192"/>
      <c r="C99" s="193"/>
      <c r="D99" s="194" t="s">
        <v>72</v>
      </c>
      <c r="E99" s="206" t="s">
        <v>1934</v>
      </c>
      <c r="F99" s="206" t="s">
        <v>1935</v>
      </c>
      <c r="G99" s="193"/>
      <c r="H99" s="193"/>
      <c r="I99" s="196"/>
      <c r="J99" s="207">
        <f>BK99</f>
        <v>0</v>
      </c>
      <c r="K99" s="193"/>
      <c r="L99" s="198"/>
      <c r="M99" s="199"/>
      <c r="N99" s="200"/>
      <c r="O99" s="200"/>
      <c r="P99" s="201">
        <f>SUM(P100:P112)</f>
        <v>0</v>
      </c>
      <c r="Q99" s="200"/>
      <c r="R99" s="201">
        <f>SUM(R100:R112)</f>
        <v>0.020460000000000002</v>
      </c>
      <c r="S99" s="200"/>
      <c r="T99" s="202">
        <f>SUM(T100:T112)</f>
        <v>0</v>
      </c>
      <c r="U99" s="12"/>
      <c r="V99" s="12"/>
      <c r="W99" s="12"/>
      <c r="X99" s="12"/>
      <c r="Y99" s="12"/>
      <c r="Z99" s="12"/>
      <c r="AA99" s="12"/>
      <c r="AB99" s="12"/>
      <c r="AC99" s="12"/>
      <c r="AD99" s="12"/>
      <c r="AE99" s="12"/>
      <c r="AR99" s="203" t="s">
        <v>83</v>
      </c>
      <c r="AT99" s="204" t="s">
        <v>72</v>
      </c>
      <c r="AU99" s="204" t="s">
        <v>81</v>
      </c>
      <c r="AY99" s="203" t="s">
        <v>146</v>
      </c>
      <c r="BK99" s="205">
        <f>SUM(BK100:BK112)</f>
        <v>0</v>
      </c>
    </row>
    <row r="100" s="2" customFormat="1" ht="16.5" customHeight="1">
      <c r="A100" s="41"/>
      <c r="B100" s="42"/>
      <c r="C100" s="208" t="s">
        <v>173</v>
      </c>
      <c r="D100" s="208" t="s">
        <v>148</v>
      </c>
      <c r="E100" s="209" t="s">
        <v>1936</v>
      </c>
      <c r="F100" s="210" t="s">
        <v>1937</v>
      </c>
      <c r="G100" s="211" t="s">
        <v>261</v>
      </c>
      <c r="H100" s="212">
        <v>4.4000000000000004</v>
      </c>
      <c r="I100" s="213"/>
      <c r="J100" s="214">
        <f>ROUND(I100*H100,2)</f>
        <v>0</v>
      </c>
      <c r="K100" s="215"/>
      <c r="L100" s="47"/>
      <c r="M100" s="216" t="s">
        <v>19</v>
      </c>
      <c r="N100" s="217" t="s">
        <v>44</v>
      </c>
      <c r="O100" s="87"/>
      <c r="P100" s="218">
        <f>O100*H100</f>
        <v>0</v>
      </c>
      <c r="Q100" s="218">
        <v>0.00077999999999999999</v>
      </c>
      <c r="R100" s="218">
        <f>Q100*H100</f>
        <v>0.0034320000000000002</v>
      </c>
      <c r="S100" s="218">
        <v>0</v>
      </c>
      <c r="T100" s="219">
        <f>S100*H100</f>
        <v>0</v>
      </c>
      <c r="U100" s="41"/>
      <c r="V100" s="41"/>
      <c r="W100" s="41"/>
      <c r="X100" s="41"/>
      <c r="Y100" s="41"/>
      <c r="Z100" s="41"/>
      <c r="AA100" s="41"/>
      <c r="AB100" s="41"/>
      <c r="AC100" s="41"/>
      <c r="AD100" s="41"/>
      <c r="AE100" s="41"/>
      <c r="AR100" s="220" t="s">
        <v>241</v>
      </c>
      <c r="AT100" s="220" t="s">
        <v>148</v>
      </c>
      <c r="AU100" s="220" t="s">
        <v>83</v>
      </c>
      <c r="AY100" s="20" t="s">
        <v>146</v>
      </c>
      <c r="BE100" s="221">
        <f>IF(N100="základní",J100,0)</f>
        <v>0</v>
      </c>
      <c r="BF100" s="221">
        <f>IF(N100="snížená",J100,0)</f>
        <v>0</v>
      </c>
      <c r="BG100" s="221">
        <f>IF(N100="zákl. přenesená",J100,0)</f>
        <v>0</v>
      </c>
      <c r="BH100" s="221">
        <f>IF(N100="sníž. přenesená",J100,0)</f>
        <v>0</v>
      </c>
      <c r="BI100" s="221">
        <f>IF(N100="nulová",J100,0)</f>
        <v>0</v>
      </c>
      <c r="BJ100" s="20" t="s">
        <v>81</v>
      </c>
      <c r="BK100" s="221">
        <f>ROUND(I100*H100,2)</f>
        <v>0</v>
      </c>
      <c r="BL100" s="20" t="s">
        <v>241</v>
      </c>
      <c r="BM100" s="220" t="s">
        <v>1938</v>
      </c>
    </row>
    <row r="101" s="2" customFormat="1">
      <c r="A101" s="41"/>
      <c r="B101" s="42"/>
      <c r="C101" s="43"/>
      <c r="D101" s="222" t="s">
        <v>154</v>
      </c>
      <c r="E101" s="43"/>
      <c r="F101" s="223" t="s">
        <v>1939</v>
      </c>
      <c r="G101" s="43"/>
      <c r="H101" s="43"/>
      <c r="I101" s="224"/>
      <c r="J101" s="43"/>
      <c r="K101" s="43"/>
      <c r="L101" s="47"/>
      <c r="M101" s="225"/>
      <c r="N101" s="226"/>
      <c r="O101" s="87"/>
      <c r="P101" s="87"/>
      <c r="Q101" s="87"/>
      <c r="R101" s="87"/>
      <c r="S101" s="87"/>
      <c r="T101" s="88"/>
      <c r="U101" s="41"/>
      <c r="V101" s="41"/>
      <c r="W101" s="41"/>
      <c r="X101" s="41"/>
      <c r="Y101" s="41"/>
      <c r="Z101" s="41"/>
      <c r="AA101" s="41"/>
      <c r="AB101" s="41"/>
      <c r="AC101" s="41"/>
      <c r="AD101" s="41"/>
      <c r="AE101" s="41"/>
      <c r="AT101" s="20" t="s">
        <v>154</v>
      </c>
      <c r="AU101" s="20" t="s">
        <v>83</v>
      </c>
    </row>
    <row r="102" s="13" customFormat="1">
      <c r="A102" s="13"/>
      <c r="B102" s="229"/>
      <c r="C102" s="230"/>
      <c r="D102" s="227" t="s">
        <v>184</v>
      </c>
      <c r="E102" s="231" t="s">
        <v>19</v>
      </c>
      <c r="F102" s="232" t="s">
        <v>1940</v>
      </c>
      <c r="G102" s="230"/>
      <c r="H102" s="233">
        <v>4.4000000000000004</v>
      </c>
      <c r="I102" s="234"/>
      <c r="J102" s="230"/>
      <c r="K102" s="230"/>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83</v>
      </c>
      <c r="AV102" s="13" t="s">
        <v>83</v>
      </c>
      <c r="AW102" s="13" t="s">
        <v>35</v>
      </c>
      <c r="AX102" s="13" t="s">
        <v>81</v>
      </c>
      <c r="AY102" s="239" t="s">
        <v>146</v>
      </c>
    </row>
    <row r="103" s="2" customFormat="1" ht="16.5" customHeight="1">
      <c r="A103" s="41"/>
      <c r="B103" s="42"/>
      <c r="C103" s="208" t="s">
        <v>178</v>
      </c>
      <c r="D103" s="208" t="s">
        <v>148</v>
      </c>
      <c r="E103" s="209" t="s">
        <v>1941</v>
      </c>
      <c r="F103" s="210" t="s">
        <v>1942</v>
      </c>
      <c r="G103" s="211" t="s">
        <v>261</v>
      </c>
      <c r="H103" s="212">
        <v>6.5999999999999996</v>
      </c>
      <c r="I103" s="213"/>
      <c r="J103" s="214">
        <f>ROUND(I103*H103,2)</f>
        <v>0</v>
      </c>
      <c r="K103" s="215"/>
      <c r="L103" s="47"/>
      <c r="M103" s="216" t="s">
        <v>19</v>
      </c>
      <c r="N103" s="217" t="s">
        <v>44</v>
      </c>
      <c r="O103" s="87"/>
      <c r="P103" s="218">
        <f>O103*H103</f>
        <v>0</v>
      </c>
      <c r="Q103" s="218">
        <v>0.00093000000000000005</v>
      </c>
      <c r="R103" s="218">
        <f>Q103*H103</f>
        <v>0.0061380000000000002</v>
      </c>
      <c r="S103" s="218">
        <v>0</v>
      </c>
      <c r="T103" s="219">
        <f>S103*H103</f>
        <v>0</v>
      </c>
      <c r="U103" s="41"/>
      <c r="V103" s="41"/>
      <c r="W103" s="41"/>
      <c r="X103" s="41"/>
      <c r="Y103" s="41"/>
      <c r="Z103" s="41"/>
      <c r="AA103" s="41"/>
      <c r="AB103" s="41"/>
      <c r="AC103" s="41"/>
      <c r="AD103" s="41"/>
      <c r="AE103" s="41"/>
      <c r="AR103" s="220" t="s">
        <v>241</v>
      </c>
      <c r="AT103" s="220" t="s">
        <v>148</v>
      </c>
      <c r="AU103" s="220" t="s">
        <v>83</v>
      </c>
      <c r="AY103" s="20" t="s">
        <v>146</v>
      </c>
      <c r="BE103" s="221">
        <f>IF(N103="základní",J103,0)</f>
        <v>0</v>
      </c>
      <c r="BF103" s="221">
        <f>IF(N103="snížená",J103,0)</f>
        <v>0</v>
      </c>
      <c r="BG103" s="221">
        <f>IF(N103="zákl. přenesená",J103,0)</f>
        <v>0</v>
      </c>
      <c r="BH103" s="221">
        <f>IF(N103="sníž. přenesená",J103,0)</f>
        <v>0</v>
      </c>
      <c r="BI103" s="221">
        <f>IF(N103="nulová",J103,0)</f>
        <v>0</v>
      </c>
      <c r="BJ103" s="20" t="s">
        <v>81</v>
      </c>
      <c r="BK103" s="221">
        <f>ROUND(I103*H103,2)</f>
        <v>0</v>
      </c>
      <c r="BL103" s="20" t="s">
        <v>241</v>
      </c>
      <c r="BM103" s="220" t="s">
        <v>1943</v>
      </c>
    </row>
    <row r="104" s="2" customFormat="1">
      <c r="A104" s="41"/>
      <c r="B104" s="42"/>
      <c r="C104" s="43"/>
      <c r="D104" s="222" t="s">
        <v>154</v>
      </c>
      <c r="E104" s="43"/>
      <c r="F104" s="223" t="s">
        <v>1944</v>
      </c>
      <c r="G104" s="43"/>
      <c r="H104" s="43"/>
      <c r="I104" s="224"/>
      <c r="J104" s="43"/>
      <c r="K104" s="43"/>
      <c r="L104" s="47"/>
      <c r="M104" s="225"/>
      <c r="N104" s="226"/>
      <c r="O104" s="87"/>
      <c r="P104" s="87"/>
      <c r="Q104" s="87"/>
      <c r="R104" s="87"/>
      <c r="S104" s="87"/>
      <c r="T104" s="88"/>
      <c r="U104" s="41"/>
      <c r="V104" s="41"/>
      <c r="W104" s="41"/>
      <c r="X104" s="41"/>
      <c r="Y104" s="41"/>
      <c r="Z104" s="41"/>
      <c r="AA104" s="41"/>
      <c r="AB104" s="41"/>
      <c r="AC104" s="41"/>
      <c r="AD104" s="41"/>
      <c r="AE104" s="41"/>
      <c r="AT104" s="20" t="s">
        <v>154</v>
      </c>
      <c r="AU104" s="20" t="s">
        <v>83</v>
      </c>
    </row>
    <row r="105" s="13" customFormat="1">
      <c r="A105" s="13"/>
      <c r="B105" s="229"/>
      <c r="C105" s="230"/>
      <c r="D105" s="227" t="s">
        <v>184</v>
      </c>
      <c r="E105" s="231" t="s">
        <v>19</v>
      </c>
      <c r="F105" s="232" t="s">
        <v>1945</v>
      </c>
      <c r="G105" s="230"/>
      <c r="H105" s="233">
        <v>6.5999999999999996</v>
      </c>
      <c r="I105" s="234"/>
      <c r="J105" s="230"/>
      <c r="K105" s="230"/>
      <c r="L105" s="235"/>
      <c r="M105" s="236"/>
      <c r="N105" s="237"/>
      <c r="O105" s="237"/>
      <c r="P105" s="237"/>
      <c r="Q105" s="237"/>
      <c r="R105" s="237"/>
      <c r="S105" s="237"/>
      <c r="T105" s="238"/>
      <c r="U105" s="13"/>
      <c r="V105" s="13"/>
      <c r="W105" s="13"/>
      <c r="X105" s="13"/>
      <c r="Y105" s="13"/>
      <c r="Z105" s="13"/>
      <c r="AA105" s="13"/>
      <c r="AB105" s="13"/>
      <c r="AC105" s="13"/>
      <c r="AD105" s="13"/>
      <c r="AE105" s="13"/>
      <c r="AT105" s="239" t="s">
        <v>184</v>
      </c>
      <c r="AU105" s="239" t="s">
        <v>83</v>
      </c>
      <c r="AV105" s="13" t="s">
        <v>83</v>
      </c>
      <c r="AW105" s="13" t="s">
        <v>35</v>
      </c>
      <c r="AX105" s="13" t="s">
        <v>81</v>
      </c>
      <c r="AY105" s="239" t="s">
        <v>146</v>
      </c>
    </row>
    <row r="106" s="2" customFormat="1" ht="21.75" customHeight="1">
      <c r="A106" s="41"/>
      <c r="B106" s="42"/>
      <c r="C106" s="208" t="s">
        <v>190</v>
      </c>
      <c r="D106" s="208" t="s">
        <v>148</v>
      </c>
      <c r="E106" s="209" t="s">
        <v>1946</v>
      </c>
      <c r="F106" s="210" t="s">
        <v>1947</v>
      </c>
      <c r="G106" s="211" t="s">
        <v>269</v>
      </c>
      <c r="H106" s="212">
        <v>11</v>
      </c>
      <c r="I106" s="213"/>
      <c r="J106" s="214">
        <f>ROUND(I106*H106,2)</f>
        <v>0</v>
      </c>
      <c r="K106" s="215"/>
      <c r="L106" s="47"/>
      <c r="M106" s="216" t="s">
        <v>19</v>
      </c>
      <c r="N106" s="217" t="s">
        <v>44</v>
      </c>
      <c r="O106" s="87"/>
      <c r="P106" s="218">
        <f>O106*H106</f>
        <v>0</v>
      </c>
      <c r="Q106" s="218">
        <v>0.00038000000000000002</v>
      </c>
      <c r="R106" s="218">
        <f>Q106*H106</f>
        <v>0.0041800000000000006</v>
      </c>
      <c r="S106" s="218">
        <v>0</v>
      </c>
      <c r="T106" s="219">
        <f>S106*H106</f>
        <v>0</v>
      </c>
      <c r="U106" s="41"/>
      <c r="V106" s="41"/>
      <c r="W106" s="41"/>
      <c r="X106" s="41"/>
      <c r="Y106" s="41"/>
      <c r="Z106" s="41"/>
      <c r="AA106" s="41"/>
      <c r="AB106" s="41"/>
      <c r="AC106" s="41"/>
      <c r="AD106" s="41"/>
      <c r="AE106" s="41"/>
      <c r="AR106" s="220" t="s">
        <v>241</v>
      </c>
      <c r="AT106" s="220" t="s">
        <v>148</v>
      </c>
      <c r="AU106" s="220" t="s">
        <v>83</v>
      </c>
      <c r="AY106" s="20" t="s">
        <v>146</v>
      </c>
      <c r="BE106" s="221">
        <f>IF(N106="základní",J106,0)</f>
        <v>0</v>
      </c>
      <c r="BF106" s="221">
        <f>IF(N106="snížená",J106,0)</f>
        <v>0</v>
      </c>
      <c r="BG106" s="221">
        <f>IF(N106="zákl. přenesená",J106,0)</f>
        <v>0</v>
      </c>
      <c r="BH106" s="221">
        <f>IF(N106="sníž. přenesená",J106,0)</f>
        <v>0</v>
      </c>
      <c r="BI106" s="221">
        <f>IF(N106="nulová",J106,0)</f>
        <v>0</v>
      </c>
      <c r="BJ106" s="20" t="s">
        <v>81</v>
      </c>
      <c r="BK106" s="221">
        <f>ROUND(I106*H106,2)</f>
        <v>0</v>
      </c>
      <c r="BL106" s="20" t="s">
        <v>241</v>
      </c>
      <c r="BM106" s="220" t="s">
        <v>1948</v>
      </c>
    </row>
    <row r="107" s="2" customFormat="1">
      <c r="A107" s="41"/>
      <c r="B107" s="42"/>
      <c r="C107" s="43"/>
      <c r="D107" s="222" t="s">
        <v>154</v>
      </c>
      <c r="E107" s="43"/>
      <c r="F107" s="223" t="s">
        <v>1949</v>
      </c>
      <c r="G107" s="43"/>
      <c r="H107" s="43"/>
      <c r="I107" s="224"/>
      <c r="J107" s="43"/>
      <c r="K107" s="43"/>
      <c r="L107" s="47"/>
      <c r="M107" s="225"/>
      <c r="N107" s="226"/>
      <c r="O107" s="87"/>
      <c r="P107" s="87"/>
      <c r="Q107" s="87"/>
      <c r="R107" s="87"/>
      <c r="S107" s="87"/>
      <c r="T107" s="88"/>
      <c r="U107" s="41"/>
      <c r="V107" s="41"/>
      <c r="W107" s="41"/>
      <c r="X107" s="41"/>
      <c r="Y107" s="41"/>
      <c r="Z107" s="41"/>
      <c r="AA107" s="41"/>
      <c r="AB107" s="41"/>
      <c r="AC107" s="41"/>
      <c r="AD107" s="41"/>
      <c r="AE107" s="41"/>
      <c r="AT107" s="20" t="s">
        <v>154</v>
      </c>
      <c r="AU107" s="20" t="s">
        <v>83</v>
      </c>
    </row>
    <row r="108" s="2" customFormat="1" ht="16.5" customHeight="1">
      <c r="A108" s="41"/>
      <c r="B108" s="42"/>
      <c r="C108" s="261" t="s">
        <v>196</v>
      </c>
      <c r="D108" s="261" t="s">
        <v>242</v>
      </c>
      <c r="E108" s="262" t="s">
        <v>1950</v>
      </c>
      <c r="F108" s="263" t="s">
        <v>1951</v>
      </c>
      <c r="G108" s="264" t="s">
        <v>269</v>
      </c>
      <c r="H108" s="265">
        <v>11</v>
      </c>
      <c r="I108" s="266"/>
      <c r="J108" s="267">
        <f>ROUND(I108*H108,2)</f>
        <v>0</v>
      </c>
      <c r="K108" s="268"/>
      <c r="L108" s="269"/>
      <c r="M108" s="270" t="s">
        <v>19</v>
      </c>
      <c r="N108" s="271" t="s">
        <v>44</v>
      </c>
      <c r="O108" s="87"/>
      <c r="P108" s="218">
        <f>O108*H108</f>
        <v>0</v>
      </c>
      <c r="Q108" s="218">
        <v>0</v>
      </c>
      <c r="R108" s="218">
        <f>Q108*H108</f>
        <v>0</v>
      </c>
      <c r="S108" s="218">
        <v>0</v>
      </c>
      <c r="T108" s="219">
        <f>S108*H108</f>
        <v>0</v>
      </c>
      <c r="U108" s="41"/>
      <c r="V108" s="41"/>
      <c r="W108" s="41"/>
      <c r="X108" s="41"/>
      <c r="Y108" s="41"/>
      <c r="Z108" s="41"/>
      <c r="AA108" s="41"/>
      <c r="AB108" s="41"/>
      <c r="AC108" s="41"/>
      <c r="AD108" s="41"/>
      <c r="AE108" s="41"/>
      <c r="AR108" s="220" t="s">
        <v>339</v>
      </c>
      <c r="AT108" s="220" t="s">
        <v>242</v>
      </c>
      <c r="AU108" s="220" t="s">
        <v>83</v>
      </c>
      <c r="AY108" s="20" t="s">
        <v>146</v>
      </c>
      <c r="BE108" s="221">
        <f>IF(N108="základní",J108,0)</f>
        <v>0</v>
      </c>
      <c r="BF108" s="221">
        <f>IF(N108="snížená",J108,0)</f>
        <v>0</v>
      </c>
      <c r="BG108" s="221">
        <f>IF(N108="zákl. přenesená",J108,0)</f>
        <v>0</v>
      </c>
      <c r="BH108" s="221">
        <f>IF(N108="sníž. přenesená",J108,0)</f>
        <v>0</v>
      </c>
      <c r="BI108" s="221">
        <f>IF(N108="nulová",J108,0)</f>
        <v>0</v>
      </c>
      <c r="BJ108" s="20" t="s">
        <v>81</v>
      </c>
      <c r="BK108" s="221">
        <f>ROUND(I108*H108,2)</f>
        <v>0</v>
      </c>
      <c r="BL108" s="20" t="s">
        <v>241</v>
      </c>
      <c r="BM108" s="220" t="s">
        <v>1952</v>
      </c>
    </row>
    <row r="109" s="2" customFormat="1" ht="21.75" customHeight="1">
      <c r="A109" s="41"/>
      <c r="B109" s="42"/>
      <c r="C109" s="208" t="s">
        <v>203</v>
      </c>
      <c r="D109" s="208" t="s">
        <v>148</v>
      </c>
      <c r="E109" s="209" t="s">
        <v>1953</v>
      </c>
      <c r="F109" s="210" t="s">
        <v>1954</v>
      </c>
      <c r="G109" s="211" t="s">
        <v>269</v>
      </c>
      <c r="H109" s="212">
        <v>11</v>
      </c>
      <c r="I109" s="213"/>
      <c r="J109" s="214">
        <f>ROUND(I109*H109,2)</f>
        <v>0</v>
      </c>
      <c r="K109" s="215"/>
      <c r="L109" s="47"/>
      <c r="M109" s="216" t="s">
        <v>19</v>
      </c>
      <c r="N109" s="217" t="s">
        <v>44</v>
      </c>
      <c r="O109" s="87"/>
      <c r="P109" s="218">
        <f>O109*H109</f>
        <v>0</v>
      </c>
      <c r="Q109" s="218">
        <v>0.00060999999999999997</v>
      </c>
      <c r="R109" s="218">
        <f>Q109*H109</f>
        <v>0.0067099999999999998</v>
      </c>
      <c r="S109" s="218">
        <v>0</v>
      </c>
      <c r="T109" s="219">
        <f>S109*H109</f>
        <v>0</v>
      </c>
      <c r="U109" s="41"/>
      <c r="V109" s="41"/>
      <c r="W109" s="41"/>
      <c r="X109" s="41"/>
      <c r="Y109" s="41"/>
      <c r="Z109" s="41"/>
      <c r="AA109" s="41"/>
      <c r="AB109" s="41"/>
      <c r="AC109" s="41"/>
      <c r="AD109" s="41"/>
      <c r="AE109" s="41"/>
      <c r="AR109" s="220" t="s">
        <v>241</v>
      </c>
      <c r="AT109" s="220" t="s">
        <v>148</v>
      </c>
      <c r="AU109" s="220" t="s">
        <v>83</v>
      </c>
      <c r="AY109" s="20" t="s">
        <v>146</v>
      </c>
      <c r="BE109" s="221">
        <f>IF(N109="základní",J109,0)</f>
        <v>0</v>
      </c>
      <c r="BF109" s="221">
        <f>IF(N109="snížená",J109,0)</f>
        <v>0</v>
      </c>
      <c r="BG109" s="221">
        <f>IF(N109="zákl. přenesená",J109,0)</f>
        <v>0</v>
      </c>
      <c r="BH109" s="221">
        <f>IF(N109="sníž. přenesená",J109,0)</f>
        <v>0</v>
      </c>
      <c r="BI109" s="221">
        <f>IF(N109="nulová",J109,0)</f>
        <v>0</v>
      </c>
      <c r="BJ109" s="20" t="s">
        <v>81</v>
      </c>
      <c r="BK109" s="221">
        <f>ROUND(I109*H109,2)</f>
        <v>0</v>
      </c>
      <c r="BL109" s="20" t="s">
        <v>241</v>
      </c>
      <c r="BM109" s="220" t="s">
        <v>1955</v>
      </c>
    </row>
    <row r="110" s="2" customFormat="1">
      <c r="A110" s="41"/>
      <c r="B110" s="42"/>
      <c r="C110" s="43"/>
      <c r="D110" s="222" t="s">
        <v>154</v>
      </c>
      <c r="E110" s="43"/>
      <c r="F110" s="223" t="s">
        <v>1956</v>
      </c>
      <c r="G110" s="43"/>
      <c r="H110" s="43"/>
      <c r="I110" s="224"/>
      <c r="J110" s="43"/>
      <c r="K110" s="43"/>
      <c r="L110" s="47"/>
      <c r="M110" s="225"/>
      <c r="N110" s="226"/>
      <c r="O110" s="87"/>
      <c r="P110" s="87"/>
      <c r="Q110" s="87"/>
      <c r="R110" s="87"/>
      <c r="S110" s="87"/>
      <c r="T110" s="88"/>
      <c r="U110" s="41"/>
      <c r="V110" s="41"/>
      <c r="W110" s="41"/>
      <c r="X110" s="41"/>
      <c r="Y110" s="41"/>
      <c r="Z110" s="41"/>
      <c r="AA110" s="41"/>
      <c r="AB110" s="41"/>
      <c r="AC110" s="41"/>
      <c r="AD110" s="41"/>
      <c r="AE110" s="41"/>
      <c r="AT110" s="20" t="s">
        <v>154</v>
      </c>
      <c r="AU110" s="20" t="s">
        <v>83</v>
      </c>
    </row>
    <row r="111" s="2" customFormat="1" ht="24.15" customHeight="1">
      <c r="A111" s="41"/>
      <c r="B111" s="42"/>
      <c r="C111" s="208" t="s">
        <v>209</v>
      </c>
      <c r="D111" s="208" t="s">
        <v>148</v>
      </c>
      <c r="E111" s="209" t="s">
        <v>1957</v>
      </c>
      <c r="F111" s="210" t="s">
        <v>1958</v>
      </c>
      <c r="G111" s="211" t="s">
        <v>223</v>
      </c>
      <c r="H111" s="212">
        <v>0.02</v>
      </c>
      <c r="I111" s="213"/>
      <c r="J111" s="214">
        <f>ROUND(I111*H111,2)</f>
        <v>0</v>
      </c>
      <c r="K111" s="215"/>
      <c r="L111" s="47"/>
      <c r="M111" s="216" t="s">
        <v>19</v>
      </c>
      <c r="N111" s="217" t="s">
        <v>44</v>
      </c>
      <c r="O111" s="87"/>
      <c r="P111" s="218">
        <f>O111*H111</f>
        <v>0</v>
      </c>
      <c r="Q111" s="218">
        <v>0</v>
      </c>
      <c r="R111" s="218">
        <f>Q111*H111</f>
        <v>0</v>
      </c>
      <c r="S111" s="218">
        <v>0</v>
      </c>
      <c r="T111" s="219">
        <f>S111*H111</f>
        <v>0</v>
      </c>
      <c r="U111" s="41"/>
      <c r="V111" s="41"/>
      <c r="W111" s="41"/>
      <c r="X111" s="41"/>
      <c r="Y111" s="41"/>
      <c r="Z111" s="41"/>
      <c r="AA111" s="41"/>
      <c r="AB111" s="41"/>
      <c r="AC111" s="41"/>
      <c r="AD111" s="41"/>
      <c r="AE111" s="41"/>
      <c r="AR111" s="220" t="s">
        <v>241</v>
      </c>
      <c r="AT111" s="220" t="s">
        <v>148</v>
      </c>
      <c r="AU111" s="220" t="s">
        <v>83</v>
      </c>
      <c r="AY111" s="20" t="s">
        <v>146</v>
      </c>
      <c r="BE111" s="221">
        <f>IF(N111="základní",J111,0)</f>
        <v>0</v>
      </c>
      <c r="BF111" s="221">
        <f>IF(N111="snížená",J111,0)</f>
        <v>0</v>
      </c>
      <c r="BG111" s="221">
        <f>IF(N111="zákl. přenesená",J111,0)</f>
        <v>0</v>
      </c>
      <c r="BH111" s="221">
        <f>IF(N111="sníž. přenesená",J111,0)</f>
        <v>0</v>
      </c>
      <c r="BI111" s="221">
        <f>IF(N111="nulová",J111,0)</f>
        <v>0</v>
      </c>
      <c r="BJ111" s="20" t="s">
        <v>81</v>
      </c>
      <c r="BK111" s="221">
        <f>ROUND(I111*H111,2)</f>
        <v>0</v>
      </c>
      <c r="BL111" s="20" t="s">
        <v>241</v>
      </c>
      <c r="BM111" s="220" t="s">
        <v>1959</v>
      </c>
    </row>
    <row r="112" s="2" customFormat="1">
      <c r="A112" s="41"/>
      <c r="B112" s="42"/>
      <c r="C112" s="43"/>
      <c r="D112" s="222" t="s">
        <v>154</v>
      </c>
      <c r="E112" s="43"/>
      <c r="F112" s="223" t="s">
        <v>1960</v>
      </c>
      <c r="G112" s="43"/>
      <c r="H112" s="43"/>
      <c r="I112" s="224"/>
      <c r="J112" s="43"/>
      <c r="K112" s="43"/>
      <c r="L112" s="47"/>
      <c r="M112" s="225"/>
      <c r="N112" s="226"/>
      <c r="O112" s="87"/>
      <c r="P112" s="87"/>
      <c r="Q112" s="87"/>
      <c r="R112" s="87"/>
      <c r="S112" s="87"/>
      <c r="T112" s="88"/>
      <c r="U112" s="41"/>
      <c r="V112" s="41"/>
      <c r="W112" s="41"/>
      <c r="X112" s="41"/>
      <c r="Y112" s="41"/>
      <c r="Z112" s="41"/>
      <c r="AA112" s="41"/>
      <c r="AB112" s="41"/>
      <c r="AC112" s="41"/>
      <c r="AD112" s="41"/>
      <c r="AE112" s="41"/>
      <c r="AT112" s="20" t="s">
        <v>154</v>
      </c>
      <c r="AU112" s="20" t="s">
        <v>83</v>
      </c>
    </row>
    <row r="113" s="12" customFormat="1" ht="25.92" customHeight="1">
      <c r="A113" s="12"/>
      <c r="B113" s="192"/>
      <c r="C113" s="193"/>
      <c r="D113" s="194" t="s">
        <v>72</v>
      </c>
      <c r="E113" s="195" t="s">
        <v>242</v>
      </c>
      <c r="F113" s="195" t="s">
        <v>1838</v>
      </c>
      <c r="G113" s="193"/>
      <c r="H113" s="193"/>
      <c r="I113" s="196"/>
      <c r="J113" s="197">
        <f>BK113</f>
        <v>0</v>
      </c>
      <c r="K113" s="193"/>
      <c r="L113" s="198"/>
      <c r="M113" s="199"/>
      <c r="N113" s="200"/>
      <c r="O113" s="200"/>
      <c r="P113" s="201">
        <f>P114</f>
        <v>0</v>
      </c>
      <c r="Q113" s="200"/>
      <c r="R113" s="201">
        <f>R114</f>
        <v>0.32114500000000001</v>
      </c>
      <c r="S113" s="200"/>
      <c r="T113" s="202">
        <f>T114</f>
        <v>0</v>
      </c>
      <c r="U113" s="12"/>
      <c r="V113" s="12"/>
      <c r="W113" s="12"/>
      <c r="X113" s="12"/>
      <c r="Y113" s="12"/>
      <c r="Z113" s="12"/>
      <c r="AA113" s="12"/>
      <c r="AB113" s="12"/>
      <c r="AC113" s="12"/>
      <c r="AD113" s="12"/>
      <c r="AE113" s="12"/>
      <c r="AR113" s="203" t="s">
        <v>163</v>
      </c>
      <c r="AT113" s="204" t="s">
        <v>72</v>
      </c>
      <c r="AU113" s="204" t="s">
        <v>73</v>
      </c>
      <c r="AY113" s="203" t="s">
        <v>146</v>
      </c>
      <c r="BK113" s="205">
        <f>BK114</f>
        <v>0</v>
      </c>
    </row>
    <row r="114" s="12" customFormat="1" ht="22.8" customHeight="1">
      <c r="A114" s="12"/>
      <c r="B114" s="192"/>
      <c r="C114" s="193"/>
      <c r="D114" s="194" t="s">
        <v>72</v>
      </c>
      <c r="E114" s="206" t="s">
        <v>1839</v>
      </c>
      <c r="F114" s="206" t="s">
        <v>1840</v>
      </c>
      <c r="G114" s="193"/>
      <c r="H114" s="193"/>
      <c r="I114" s="196"/>
      <c r="J114" s="207">
        <f>BK114</f>
        <v>0</v>
      </c>
      <c r="K114" s="193"/>
      <c r="L114" s="198"/>
      <c r="M114" s="199"/>
      <c r="N114" s="200"/>
      <c r="O114" s="200"/>
      <c r="P114" s="201">
        <f>SUM(P115:P120)</f>
        <v>0</v>
      </c>
      <c r="Q114" s="200"/>
      <c r="R114" s="201">
        <f>SUM(R115:R120)</f>
        <v>0.32114500000000001</v>
      </c>
      <c r="S114" s="200"/>
      <c r="T114" s="202">
        <f>SUM(T115:T120)</f>
        <v>0</v>
      </c>
      <c r="U114" s="12"/>
      <c r="V114" s="12"/>
      <c r="W114" s="12"/>
      <c r="X114" s="12"/>
      <c r="Y114" s="12"/>
      <c r="Z114" s="12"/>
      <c r="AA114" s="12"/>
      <c r="AB114" s="12"/>
      <c r="AC114" s="12"/>
      <c r="AD114" s="12"/>
      <c r="AE114" s="12"/>
      <c r="AR114" s="203" t="s">
        <v>163</v>
      </c>
      <c r="AT114" s="204" t="s">
        <v>72</v>
      </c>
      <c r="AU114" s="204" t="s">
        <v>81</v>
      </c>
      <c r="AY114" s="203" t="s">
        <v>146</v>
      </c>
      <c r="BK114" s="205">
        <f>SUM(BK115:BK120)</f>
        <v>0</v>
      </c>
    </row>
    <row r="115" s="2" customFormat="1" ht="16.5" customHeight="1">
      <c r="A115" s="41"/>
      <c r="B115" s="42"/>
      <c r="C115" s="208" t="s">
        <v>215</v>
      </c>
      <c r="D115" s="208" t="s">
        <v>148</v>
      </c>
      <c r="E115" s="209" t="s">
        <v>1961</v>
      </c>
      <c r="F115" s="210" t="s">
        <v>1962</v>
      </c>
      <c r="G115" s="211" t="s">
        <v>261</v>
      </c>
      <c r="H115" s="212">
        <v>16.5</v>
      </c>
      <c r="I115" s="213"/>
      <c r="J115" s="214">
        <f>ROUND(I115*H115,2)</f>
        <v>0</v>
      </c>
      <c r="K115" s="215"/>
      <c r="L115" s="47"/>
      <c r="M115" s="216" t="s">
        <v>19</v>
      </c>
      <c r="N115" s="217" t="s">
        <v>44</v>
      </c>
      <c r="O115" s="87"/>
      <c r="P115" s="218">
        <f>O115*H115</f>
        <v>0</v>
      </c>
      <c r="Q115" s="218">
        <v>0.00012999999999999999</v>
      </c>
      <c r="R115" s="218">
        <f>Q115*H115</f>
        <v>0.0021449999999999998</v>
      </c>
      <c r="S115" s="218">
        <v>0</v>
      </c>
      <c r="T115" s="219">
        <f>S115*H115</f>
        <v>0</v>
      </c>
      <c r="U115" s="41"/>
      <c r="V115" s="41"/>
      <c r="W115" s="41"/>
      <c r="X115" s="41"/>
      <c r="Y115" s="41"/>
      <c r="Z115" s="41"/>
      <c r="AA115" s="41"/>
      <c r="AB115" s="41"/>
      <c r="AC115" s="41"/>
      <c r="AD115" s="41"/>
      <c r="AE115" s="41"/>
      <c r="AR115" s="220" t="s">
        <v>493</v>
      </c>
      <c r="AT115" s="220" t="s">
        <v>148</v>
      </c>
      <c r="AU115" s="220" t="s">
        <v>83</v>
      </c>
      <c r="AY115" s="20" t="s">
        <v>146</v>
      </c>
      <c r="BE115" s="221">
        <f>IF(N115="základní",J115,0)</f>
        <v>0</v>
      </c>
      <c r="BF115" s="221">
        <f>IF(N115="snížená",J115,0)</f>
        <v>0</v>
      </c>
      <c r="BG115" s="221">
        <f>IF(N115="zákl. přenesená",J115,0)</f>
        <v>0</v>
      </c>
      <c r="BH115" s="221">
        <f>IF(N115="sníž. přenesená",J115,0)</f>
        <v>0</v>
      </c>
      <c r="BI115" s="221">
        <f>IF(N115="nulová",J115,0)</f>
        <v>0</v>
      </c>
      <c r="BJ115" s="20" t="s">
        <v>81</v>
      </c>
      <c r="BK115" s="221">
        <f>ROUND(I115*H115,2)</f>
        <v>0</v>
      </c>
      <c r="BL115" s="20" t="s">
        <v>493</v>
      </c>
      <c r="BM115" s="220" t="s">
        <v>1963</v>
      </c>
    </row>
    <row r="116" s="2" customFormat="1">
      <c r="A116" s="41"/>
      <c r="B116" s="42"/>
      <c r="C116" s="43"/>
      <c r="D116" s="222" t="s">
        <v>154</v>
      </c>
      <c r="E116" s="43"/>
      <c r="F116" s="223" t="s">
        <v>1964</v>
      </c>
      <c r="G116" s="43"/>
      <c r="H116" s="43"/>
      <c r="I116" s="224"/>
      <c r="J116" s="43"/>
      <c r="K116" s="43"/>
      <c r="L116" s="47"/>
      <c r="M116" s="225"/>
      <c r="N116" s="226"/>
      <c r="O116" s="87"/>
      <c r="P116" s="87"/>
      <c r="Q116" s="87"/>
      <c r="R116" s="87"/>
      <c r="S116" s="87"/>
      <c r="T116" s="88"/>
      <c r="U116" s="41"/>
      <c r="V116" s="41"/>
      <c r="W116" s="41"/>
      <c r="X116" s="41"/>
      <c r="Y116" s="41"/>
      <c r="Z116" s="41"/>
      <c r="AA116" s="41"/>
      <c r="AB116" s="41"/>
      <c r="AC116" s="41"/>
      <c r="AD116" s="41"/>
      <c r="AE116" s="41"/>
      <c r="AT116" s="20" t="s">
        <v>154</v>
      </c>
      <c r="AU116" s="20" t="s">
        <v>83</v>
      </c>
    </row>
    <row r="117" s="2" customFormat="1" ht="16.5" customHeight="1">
      <c r="A117" s="41"/>
      <c r="B117" s="42"/>
      <c r="C117" s="261" t="s">
        <v>220</v>
      </c>
      <c r="D117" s="261" t="s">
        <v>242</v>
      </c>
      <c r="E117" s="262" t="s">
        <v>273</v>
      </c>
      <c r="F117" s="263" t="s">
        <v>1965</v>
      </c>
      <c r="G117" s="264" t="s">
        <v>269</v>
      </c>
      <c r="H117" s="265">
        <v>11</v>
      </c>
      <c r="I117" s="266"/>
      <c r="J117" s="267">
        <f>ROUND(I117*H117,2)</f>
        <v>0</v>
      </c>
      <c r="K117" s="268"/>
      <c r="L117" s="269"/>
      <c r="M117" s="270" t="s">
        <v>19</v>
      </c>
      <c r="N117" s="271" t="s">
        <v>44</v>
      </c>
      <c r="O117" s="87"/>
      <c r="P117" s="218">
        <f>O117*H117</f>
        <v>0</v>
      </c>
      <c r="Q117" s="218">
        <v>0</v>
      </c>
      <c r="R117" s="218">
        <f>Q117*H117</f>
        <v>0</v>
      </c>
      <c r="S117" s="218">
        <v>0</v>
      </c>
      <c r="T117" s="219">
        <f>S117*H117</f>
        <v>0</v>
      </c>
      <c r="U117" s="41"/>
      <c r="V117" s="41"/>
      <c r="W117" s="41"/>
      <c r="X117" s="41"/>
      <c r="Y117" s="41"/>
      <c r="Z117" s="41"/>
      <c r="AA117" s="41"/>
      <c r="AB117" s="41"/>
      <c r="AC117" s="41"/>
      <c r="AD117" s="41"/>
      <c r="AE117" s="41"/>
      <c r="AR117" s="220" t="s">
        <v>1966</v>
      </c>
      <c r="AT117" s="220" t="s">
        <v>242</v>
      </c>
      <c r="AU117" s="220" t="s">
        <v>83</v>
      </c>
      <c r="AY117" s="20" t="s">
        <v>146</v>
      </c>
      <c r="BE117" s="221">
        <f>IF(N117="základní",J117,0)</f>
        <v>0</v>
      </c>
      <c r="BF117" s="221">
        <f>IF(N117="snížená",J117,0)</f>
        <v>0</v>
      </c>
      <c r="BG117" s="221">
        <f>IF(N117="zákl. přenesená",J117,0)</f>
        <v>0</v>
      </c>
      <c r="BH117" s="221">
        <f>IF(N117="sníž. přenesená",J117,0)</f>
        <v>0</v>
      </c>
      <c r="BI117" s="221">
        <f>IF(N117="nulová",J117,0)</f>
        <v>0</v>
      </c>
      <c r="BJ117" s="20" t="s">
        <v>81</v>
      </c>
      <c r="BK117" s="221">
        <f>ROUND(I117*H117,2)</f>
        <v>0</v>
      </c>
      <c r="BL117" s="20" t="s">
        <v>493</v>
      </c>
      <c r="BM117" s="220" t="s">
        <v>1967</v>
      </c>
    </row>
    <row r="118" s="2" customFormat="1" ht="16.5" customHeight="1">
      <c r="A118" s="41"/>
      <c r="B118" s="42"/>
      <c r="C118" s="208" t="s">
        <v>227</v>
      </c>
      <c r="D118" s="208" t="s">
        <v>148</v>
      </c>
      <c r="E118" s="209" t="s">
        <v>1968</v>
      </c>
      <c r="F118" s="210" t="s">
        <v>1969</v>
      </c>
      <c r="G118" s="211" t="s">
        <v>269</v>
      </c>
      <c r="H118" s="212">
        <v>11</v>
      </c>
      <c r="I118" s="213"/>
      <c r="J118" s="214">
        <f>ROUND(I118*H118,2)</f>
        <v>0</v>
      </c>
      <c r="K118" s="215"/>
      <c r="L118" s="47"/>
      <c r="M118" s="216" t="s">
        <v>19</v>
      </c>
      <c r="N118" s="217" t="s">
        <v>44</v>
      </c>
      <c r="O118" s="87"/>
      <c r="P118" s="218">
        <f>O118*H118</f>
        <v>0</v>
      </c>
      <c r="Q118" s="218">
        <v>0</v>
      </c>
      <c r="R118" s="218">
        <f>Q118*H118</f>
        <v>0</v>
      </c>
      <c r="S118" s="218">
        <v>0</v>
      </c>
      <c r="T118" s="219">
        <f>S118*H118</f>
        <v>0</v>
      </c>
      <c r="U118" s="41"/>
      <c r="V118" s="41"/>
      <c r="W118" s="41"/>
      <c r="X118" s="41"/>
      <c r="Y118" s="41"/>
      <c r="Z118" s="41"/>
      <c r="AA118" s="41"/>
      <c r="AB118" s="41"/>
      <c r="AC118" s="41"/>
      <c r="AD118" s="41"/>
      <c r="AE118" s="41"/>
      <c r="AR118" s="220" t="s">
        <v>493</v>
      </c>
      <c r="AT118" s="220" t="s">
        <v>148</v>
      </c>
      <c r="AU118" s="220" t="s">
        <v>83</v>
      </c>
      <c r="AY118" s="20" t="s">
        <v>146</v>
      </c>
      <c r="BE118" s="221">
        <f>IF(N118="základní",J118,0)</f>
        <v>0</v>
      </c>
      <c r="BF118" s="221">
        <f>IF(N118="snížená",J118,0)</f>
        <v>0</v>
      </c>
      <c r="BG118" s="221">
        <f>IF(N118="zákl. přenesená",J118,0)</f>
        <v>0</v>
      </c>
      <c r="BH118" s="221">
        <f>IF(N118="sníž. přenesená",J118,0)</f>
        <v>0</v>
      </c>
      <c r="BI118" s="221">
        <f>IF(N118="nulová",J118,0)</f>
        <v>0</v>
      </c>
      <c r="BJ118" s="20" t="s">
        <v>81</v>
      </c>
      <c r="BK118" s="221">
        <f>ROUND(I118*H118,2)</f>
        <v>0</v>
      </c>
      <c r="BL118" s="20" t="s">
        <v>493</v>
      </c>
      <c r="BM118" s="220" t="s">
        <v>1970</v>
      </c>
    </row>
    <row r="119" s="2" customFormat="1">
      <c r="A119" s="41"/>
      <c r="B119" s="42"/>
      <c r="C119" s="43"/>
      <c r="D119" s="222" t="s">
        <v>154</v>
      </c>
      <c r="E119" s="43"/>
      <c r="F119" s="223" t="s">
        <v>1971</v>
      </c>
      <c r="G119" s="43"/>
      <c r="H119" s="43"/>
      <c r="I119" s="224"/>
      <c r="J119" s="43"/>
      <c r="K119" s="43"/>
      <c r="L119" s="47"/>
      <c r="M119" s="225"/>
      <c r="N119" s="226"/>
      <c r="O119" s="87"/>
      <c r="P119" s="87"/>
      <c r="Q119" s="87"/>
      <c r="R119" s="87"/>
      <c r="S119" s="87"/>
      <c r="T119" s="88"/>
      <c r="U119" s="41"/>
      <c r="V119" s="41"/>
      <c r="W119" s="41"/>
      <c r="X119" s="41"/>
      <c r="Y119" s="41"/>
      <c r="Z119" s="41"/>
      <c r="AA119" s="41"/>
      <c r="AB119" s="41"/>
      <c r="AC119" s="41"/>
      <c r="AD119" s="41"/>
      <c r="AE119" s="41"/>
      <c r="AT119" s="20" t="s">
        <v>154</v>
      </c>
      <c r="AU119" s="20" t="s">
        <v>83</v>
      </c>
    </row>
    <row r="120" s="2" customFormat="1" ht="16.5" customHeight="1">
      <c r="A120" s="41"/>
      <c r="B120" s="42"/>
      <c r="C120" s="261" t="s">
        <v>232</v>
      </c>
      <c r="D120" s="261" t="s">
        <v>242</v>
      </c>
      <c r="E120" s="262" t="s">
        <v>1972</v>
      </c>
      <c r="F120" s="263" t="s">
        <v>1973</v>
      </c>
      <c r="G120" s="264" t="s">
        <v>269</v>
      </c>
      <c r="H120" s="265">
        <v>11</v>
      </c>
      <c r="I120" s="266"/>
      <c r="J120" s="267">
        <f>ROUND(I120*H120,2)</f>
        <v>0</v>
      </c>
      <c r="K120" s="268"/>
      <c r="L120" s="269"/>
      <c r="M120" s="291" t="s">
        <v>19</v>
      </c>
      <c r="N120" s="292" t="s">
        <v>44</v>
      </c>
      <c r="O120" s="274"/>
      <c r="P120" s="289">
        <f>O120*H120</f>
        <v>0</v>
      </c>
      <c r="Q120" s="289">
        <v>0.029000000000000001</v>
      </c>
      <c r="R120" s="289">
        <f>Q120*H120</f>
        <v>0.31900000000000001</v>
      </c>
      <c r="S120" s="289">
        <v>0</v>
      </c>
      <c r="T120" s="290">
        <f>S120*H120</f>
        <v>0</v>
      </c>
      <c r="U120" s="41"/>
      <c r="V120" s="41"/>
      <c r="W120" s="41"/>
      <c r="X120" s="41"/>
      <c r="Y120" s="41"/>
      <c r="Z120" s="41"/>
      <c r="AA120" s="41"/>
      <c r="AB120" s="41"/>
      <c r="AC120" s="41"/>
      <c r="AD120" s="41"/>
      <c r="AE120" s="41"/>
      <c r="AR120" s="220" t="s">
        <v>339</v>
      </c>
      <c r="AT120" s="220" t="s">
        <v>242</v>
      </c>
      <c r="AU120" s="220" t="s">
        <v>83</v>
      </c>
      <c r="AY120" s="20" t="s">
        <v>146</v>
      </c>
      <c r="BE120" s="221">
        <f>IF(N120="základní",J120,0)</f>
        <v>0</v>
      </c>
      <c r="BF120" s="221">
        <f>IF(N120="snížená",J120,0)</f>
        <v>0</v>
      </c>
      <c r="BG120" s="221">
        <f>IF(N120="zákl. přenesená",J120,0)</f>
        <v>0</v>
      </c>
      <c r="BH120" s="221">
        <f>IF(N120="sníž. přenesená",J120,0)</f>
        <v>0</v>
      </c>
      <c r="BI120" s="221">
        <f>IF(N120="nulová",J120,0)</f>
        <v>0</v>
      </c>
      <c r="BJ120" s="20" t="s">
        <v>81</v>
      </c>
      <c r="BK120" s="221">
        <f>ROUND(I120*H120,2)</f>
        <v>0</v>
      </c>
      <c r="BL120" s="20" t="s">
        <v>241</v>
      </c>
      <c r="BM120" s="220" t="s">
        <v>1974</v>
      </c>
    </row>
    <row r="121" s="2" customFormat="1" ht="6.96" customHeight="1">
      <c r="A121" s="41"/>
      <c r="B121" s="62"/>
      <c r="C121" s="63"/>
      <c r="D121" s="63"/>
      <c r="E121" s="63"/>
      <c r="F121" s="63"/>
      <c r="G121" s="63"/>
      <c r="H121" s="63"/>
      <c r="I121" s="63"/>
      <c r="J121" s="63"/>
      <c r="K121" s="63"/>
      <c r="L121" s="47"/>
      <c r="M121" s="41"/>
      <c r="O121" s="41"/>
      <c r="P121" s="41"/>
      <c r="Q121" s="41"/>
      <c r="R121" s="41"/>
      <c r="S121" s="41"/>
      <c r="T121" s="41"/>
      <c r="U121" s="41"/>
      <c r="V121" s="41"/>
      <c r="W121" s="41"/>
      <c r="X121" s="41"/>
      <c r="Y121" s="41"/>
      <c r="Z121" s="41"/>
      <c r="AA121" s="41"/>
      <c r="AB121" s="41"/>
      <c r="AC121" s="41"/>
      <c r="AD121" s="41"/>
      <c r="AE121" s="41"/>
    </row>
  </sheetData>
  <sheetProtection sheet="1" autoFilter="0" formatColumns="0" formatRows="0" objects="1" scenarios="1" spinCount="100000" saltValue="fYPDDhRoqincalNSsA3Bg2Jnxv2bQgcY0vhacTR7cVNSdb3OLcmYPgsyWlfEktlm+8T98l5gt/rbIkFDvjp2ZA==" hashValue="Qmag52WMDeU8pcffkja5FIlEJQqlXNCA8XCkxHSrhz0BozZSbVNysW2spg3fP1Moviidv2RCBuHI2mjHaZUVpg==" algorithmName="SHA-512" password="CC35"/>
  <autoFilter ref="C84:K120"/>
  <mergeCells count="9">
    <mergeCell ref="E7:H7"/>
    <mergeCell ref="E9:H9"/>
    <mergeCell ref="E18:H18"/>
    <mergeCell ref="E27:H27"/>
    <mergeCell ref="E48:H48"/>
    <mergeCell ref="E50:H50"/>
    <mergeCell ref="E75:H75"/>
    <mergeCell ref="E77:H77"/>
    <mergeCell ref="L2:V2"/>
  </mergeCells>
  <hyperlinks>
    <hyperlink ref="F89" r:id="rId1" display="https://podminky.urs.cz/item/CS_URS_2023_02/871161211"/>
    <hyperlink ref="F95" r:id="rId2" display="https://podminky.urs.cz/item/CS_URS_2023_02/877161101"/>
    <hyperlink ref="F101" r:id="rId3" display="https://podminky.urs.cz/item/CS_URS_2023_02/723180113"/>
    <hyperlink ref="F104" r:id="rId4" display="https://podminky.urs.cz/item/CS_URS_2023_02/723180114"/>
    <hyperlink ref="F107" r:id="rId5" display="https://podminky.urs.cz/item/CS_URS_2023_02/723231163"/>
    <hyperlink ref="F110" r:id="rId6" display="https://podminky.urs.cz/item/CS_URS_2023_02/723231164"/>
    <hyperlink ref="F112" r:id="rId7" display="https://podminky.urs.cz/item/CS_URS_2023_02/998723101"/>
    <hyperlink ref="F116" r:id="rId8" display="https://podminky.urs.cz/item/CS_URS_2023_02/230201012"/>
    <hyperlink ref="F119" r:id="rId9" display="https://podminky.urs.cz/item/CS_URS_2023_02/230260031"/>
  </hyperlinks>
  <pageMargins left="0.39375" right="0.39375" top="0.39375" bottom="0.39375" header="0" footer="0"/>
  <pageSetup paperSize="9" orientation="landscape" blackAndWhite="1" fitToHeight="100"/>
  <headerFooter>
    <oddFooter>&amp;CStrana &amp;P z &amp;N</oddFooter>
  </headerFooter>
  <drawing r:id="rId10"/>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114</v>
      </c>
    </row>
    <row r="3" s="1" customFormat="1" ht="6.96" customHeight="1">
      <c r="B3" s="131"/>
      <c r="C3" s="132"/>
      <c r="D3" s="132"/>
      <c r="E3" s="132"/>
      <c r="F3" s="132"/>
      <c r="G3" s="132"/>
      <c r="H3" s="132"/>
      <c r="I3" s="132"/>
      <c r="J3" s="132"/>
      <c r="K3" s="132"/>
      <c r="L3" s="23"/>
      <c r="AT3" s="20" t="s">
        <v>83</v>
      </c>
    </row>
    <row r="4" s="1" customFormat="1" ht="24.96" customHeight="1">
      <c r="B4" s="23"/>
      <c r="D4" s="133" t="s">
        <v>115</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Nové Město na Moravě, Centrum služeb a řemesel ul. Soškova inv. město, rev. 9/24</v>
      </c>
      <c r="F7" s="135"/>
      <c r="G7" s="135"/>
      <c r="H7" s="135"/>
      <c r="L7" s="23"/>
    </row>
    <row r="8" s="2" customFormat="1" ht="12" customHeight="1">
      <c r="A8" s="41"/>
      <c r="B8" s="47"/>
      <c r="C8" s="41"/>
      <c r="D8" s="135" t="s">
        <v>116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1975</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23. 11. 2021</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34</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37</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39</v>
      </c>
      <c r="E30" s="41"/>
      <c r="F30" s="41"/>
      <c r="G30" s="41"/>
      <c r="H30" s="41"/>
      <c r="I30" s="41"/>
      <c r="J30" s="147">
        <f>ROUND(J84,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41</v>
      </c>
      <c r="G32" s="41"/>
      <c r="H32" s="41"/>
      <c r="I32" s="148" t="s">
        <v>40</v>
      </c>
      <c r="J32" s="148" t="s">
        <v>42</v>
      </c>
      <c r="K32" s="41"/>
      <c r="L32" s="137"/>
      <c r="S32" s="41"/>
      <c r="T32" s="41"/>
      <c r="U32" s="41"/>
      <c r="V32" s="41"/>
      <c r="W32" s="41"/>
      <c r="X32" s="41"/>
      <c r="Y32" s="41"/>
      <c r="Z32" s="41"/>
      <c r="AA32" s="41"/>
      <c r="AB32" s="41"/>
      <c r="AC32" s="41"/>
      <c r="AD32" s="41"/>
      <c r="AE32" s="41"/>
    </row>
    <row r="33" s="2" customFormat="1" ht="14.4" customHeight="1">
      <c r="A33" s="41"/>
      <c r="B33" s="47"/>
      <c r="C33" s="41"/>
      <c r="D33" s="149" t="s">
        <v>43</v>
      </c>
      <c r="E33" s="135" t="s">
        <v>44</v>
      </c>
      <c r="F33" s="150">
        <f>ROUND((SUM(BE84:BE99)),  2)</f>
        <v>0</v>
      </c>
      <c r="G33" s="41"/>
      <c r="H33" s="41"/>
      <c r="I33" s="151">
        <v>0.20999999999999999</v>
      </c>
      <c r="J33" s="150">
        <f>ROUND(((SUM(BE84:BE99))*I33),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45</v>
      </c>
      <c r="F34" s="150">
        <f>ROUND((SUM(BF84:BF99)),  2)</f>
        <v>0</v>
      </c>
      <c r="G34" s="41"/>
      <c r="H34" s="41"/>
      <c r="I34" s="151">
        <v>0.14999999999999999</v>
      </c>
      <c r="J34" s="150">
        <f>ROUND(((SUM(BF84:BF99))*I34),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46</v>
      </c>
      <c r="F35" s="150">
        <f>ROUND((SUM(BG84:BG99)),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47</v>
      </c>
      <c r="F36" s="150">
        <f>ROUND((SUM(BH84:BH99)),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48</v>
      </c>
      <c r="F37" s="150">
        <f>ROUND((SUM(BI84:BI99)),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49</v>
      </c>
      <c r="E39" s="154"/>
      <c r="F39" s="154"/>
      <c r="G39" s="155" t="s">
        <v>50</v>
      </c>
      <c r="H39" s="156" t="s">
        <v>51</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118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Nové Město na Moravě, Centrum služeb a řemesel ul. Soškova inv. město, rev. 9/24</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116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ostatní - Vedlejší a ostatní náklady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Nové Město na Moravě</v>
      </c>
      <c r="G52" s="43"/>
      <c r="H52" s="43"/>
      <c r="I52" s="35" t="s">
        <v>23</v>
      </c>
      <c r="J52" s="75" t="str">
        <f>IF(J12="","",J12)</f>
        <v>23. 11. 2021</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Město Nové Město na Moravě</v>
      </c>
      <c r="G54" s="43"/>
      <c r="H54" s="43"/>
      <c r="I54" s="35" t="s">
        <v>31</v>
      </c>
      <c r="J54" s="39" t="str">
        <f>E21</f>
        <v>Ing. Josef Novotný AQA-CLEAN</v>
      </c>
      <c r="K54" s="43"/>
      <c r="L54" s="137"/>
      <c r="S54" s="41"/>
      <c r="T54" s="41"/>
      <c r="U54" s="41"/>
      <c r="V54" s="41"/>
      <c r="W54" s="41"/>
      <c r="X54" s="41"/>
      <c r="Y54" s="41"/>
      <c r="Z54" s="41"/>
      <c r="AA54" s="41"/>
      <c r="AB54" s="41"/>
      <c r="AC54" s="41"/>
      <c r="AD54" s="41"/>
      <c r="AE54" s="41"/>
    </row>
    <row r="55" s="2" customFormat="1" ht="25.65" customHeight="1">
      <c r="A55" s="41"/>
      <c r="B55" s="42"/>
      <c r="C55" s="35" t="s">
        <v>29</v>
      </c>
      <c r="D55" s="43"/>
      <c r="E55" s="43"/>
      <c r="F55" s="30" t="str">
        <f>IF(E18="","",E18)</f>
        <v>Vyplň údaj</v>
      </c>
      <c r="G55" s="43"/>
      <c r="H55" s="43"/>
      <c r="I55" s="35" t="s">
        <v>36</v>
      </c>
      <c r="J55" s="39" t="str">
        <f>E24</f>
        <v>Ing. Josef Novotný AQA-CLEAN</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119</v>
      </c>
      <c r="D57" s="165"/>
      <c r="E57" s="165"/>
      <c r="F57" s="165"/>
      <c r="G57" s="165"/>
      <c r="H57" s="165"/>
      <c r="I57" s="165"/>
      <c r="J57" s="166" t="s">
        <v>120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71</v>
      </c>
      <c r="D59" s="43"/>
      <c r="E59" s="43"/>
      <c r="F59" s="43"/>
      <c r="G59" s="43"/>
      <c r="H59" s="43"/>
      <c r="I59" s="43"/>
      <c r="J59" s="105">
        <f>J84</f>
        <v>0</v>
      </c>
      <c r="K59" s="43"/>
      <c r="L59" s="137"/>
      <c r="S59" s="41"/>
      <c r="T59" s="41"/>
      <c r="U59" s="41"/>
      <c r="V59" s="41"/>
      <c r="W59" s="41"/>
      <c r="X59" s="41"/>
      <c r="Y59" s="41"/>
      <c r="Z59" s="41"/>
      <c r="AA59" s="41"/>
      <c r="AB59" s="41"/>
      <c r="AC59" s="41"/>
      <c r="AD59" s="41"/>
      <c r="AE59" s="41"/>
      <c r="AU59" s="20" t="s">
        <v>121</v>
      </c>
    </row>
    <row r="60" s="9" customFormat="1" ht="24.96" customHeight="1">
      <c r="A60" s="9"/>
      <c r="B60" s="168"/>
      <c r="C60" s="169"/>
      <c r="D60" s="170" t="s">
        <v>1976</v>
      </c>
      <c r="E60" s="171"/>
      <c r="F60" s="171"/>
      <c r="G60" s="171"/>
      <c r="H60" s="171"/>
      <c r="I60" s="171"/>
      <c r="J60" s="172">
        <f>J85</f>
        <v>0</v>
      </c>
      <c r="K60" s="169"/>
      <c r="L60" s="173"/>
      <c r="S60" s="9"/>
      <c r="T60" s="9"/>
      <c r="U60" s="9"/>
      <c r="V60" s="9"/>
      <c r="W60" s="9"/>
      <c r="X60" s="9"/>
      <c r="Y60" s="9"/>
      <c r="Z60" s="9"/>
      <c r="AA60" s="9"/>
      <c r="AB60" s="9"/>
      <c r="AC60" s="9"/>
      <c r="AD60" s="9"/>
      <c r="AE60" s="9"/>
    </row>
    <row r="61" s="10" customFormat="1" ht="19.92" customHeight="1">
      <c r="A61" s="10"/>
      <c r="B61" s="174"/>
      <c r="C61" s="175"/>
      <c r="D61" s="176" t="s">
        <v>1977</v>
      </c>
      <c r="E61" s="177"/>
      <c r="F61" s="177"/>
      <c r="G61" s="177"/>
      <c r="H61" s="177"/>
      <c r="I61" s="177"/>
      <c r="J61" s="178">
        <f>J86</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1978</v>
      </c>
      <c r="E62" s="177"/>
      <c r="F62" s="177"/>
      <c r="G62" s="177"/>
      <c r="H62" s="177"/>
      <c r="I62" s="177"/>
      <c r="J62" s="178">
        <f>J91</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1979</v>
      </c>
      <c r="E63" s="177"/>
      <c r="F63" s="177"/>
      <c r="G63" s="177"/>
      <c r="H63" s="177"/>
      <c r="I63" s="177"/>
      <c r="J63" s="178">
        <f>J94</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1980</v>
      </c>
      <c r="E64" s="177"/>
      <c r="F64" s="177"/>
      <c r="G64" s="177"/>
      <c r="H64" s="177"/>
      <c r="I64" s="177"/>
      <c r="J64" s="178">
        <f>J96</f>
        <v>0</v>
      </c>
      <c r="K64" s="175"/>
      <c r="L64" s="179"/>
      <c r="S64" s="10"/>
      <c r="T64" s="10"/>
      <c r="U64" s="10"/>
      <c r="V64" s="10"/>
      <c r="W64" s="10"/>
      <c r="X64" s="10"/>
      <c r="Y64" s="10"/>
      <c r="Z64" s="10"/>
      <c r="AA64" s="10"/>
      <c r="AB64" s="10"/>
      <c r="AC64" s="10"/>
      <c r="AD64" s="10"/>
      <c r="AE64" s="10"/>
    </row>
    <row r="65" s="2" customFormat="1" ht="21.84" customHeight="1">
      <c r="A65" s="41"/>
      <c r="B65" s="42"/>
      <c r="C65" s="43"/>
      <c r="D65" s="43"/>
      <c r="E65" s="43"/>
      <c r="F65" s="43"/>
      <c r="G65" s="43"/>
      <c r="H65" s="43"/>
      <c r="I65" s="43"/>
      <c r="J65" s="43"/>
      <c r="K65" s="43"/>
      <c r="L65" s="137"/>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37"/>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37"/>
      <c r="S70" s="41"/>
      <c r="T70" s="41"/>
      <c r="U70" s="41"/>
      <c r="V70" s="41"/>
      <c r="W70" s="41"/>
      <c r="X70" s="41"/>
      <c r="Y70" s="41"/>
      <c r="Z70" s="41"/>
      <c r="AA70" s="41"/>
      <c r="AB70" s="41"/>
      <c r="AC70" s="41"/>
      <c r="AD70" s="41"/>
      <c r="AE70" s="41"/>
    </row>
    <row r="71" s="2" customFormat="1" ht="24.96" customHeight="1">
      <c r="A71" s="41"/>
      <c r="B71" s="42"/>
      <c r="C71" s="26" t="s">
        <v>131</v>
      </c>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6.5" customHeight="1">
      <c r="A74" s="41"/>
      <c r="B74" s="42"/>
      <c r="C74" s="43"/>
      <c r="D74" s="43"/>
      <c r="E74" s="163" t="str">
        <f>E7</f>
        <v>Nové Město na Moravě, Centrum služeb a řemesel ul. Soškova inv. město, rev. 9/24</v>
      </c>
      <c r="F74" s="35"/>
      <c r="G74" s="35"/>
      <c r="H74" s="35"/>
      <c r="I74" s="43"/>
      <c r="J74" s="43"/>
      <c r="K74" s="43"/>
      <c r="L74" s="137"/>
      <c r="S74" s="41"/>
      <c r="T74" s="41"/>
      <c r="U74" s="41"/>
      <c r="V74" s="41"/>
      <c r="W74" s="41"/>
      <c r="X74" s="41"/>
      <c r="Y74" s="41"/>
      <c r="Z74" s="41"/>
      <c r="AA74" s="41"/>
      <c r="AB74" s="41"/>
      <c r="AC74" s="41"/>
      <c r="AD74" s="41"/>
      <c r="AE74" s="41"/>
    </row>
    <row r="75" s="2" customFormat="1" ht="12" customHeight="1">
      <c r="A75" s="41"/>
      <c r="B75" s="42"/>
      <c r="C75" s="35" t="s">
        <v>116</v>
      </c>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6.5" customHeight="1">
      <c r="A76" s="41"/>
      <c r="B76" s="42"/>
      <c r="C76" s="43"/>
      <c r="D76" s="43"/>
      <c r="E76" s="72" t="str">
        <f>E9</f>
        <v>ostatní - Vedlejší a ostatní náklady</v>
      </c>
      <c r="F76" s="43"/>
      <c r="G76" s="43"/>
      <c r="H76" s="43"/>
      <c r="I76" s="43"/>
      <c r="J76" s="43"/>
      <c r="K76" s="43"/>
      <c r="L76" s="13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2" customHeight="1">
      <c r="A78" s="41"/>
      <c r="B78" s="42"/>
      <c r="C78" s="35" t="s">
        <v>21</v>
      </c>
      <c r="D78" s="43"/>
      <c r="E78" s="43"/>
      <c r="F78" s="30" t="str">
        <f>F12</f>
        <v>Nové Město na Moravě</v>
      </c>
      <c r="G78" s="43"/>
      <c r="H78" s="43"/>
      <c r="I78" s="35" t="s">
        <v>23</v>
      </c>
      <c r="J78" s="75" t="str">
        <f>IF(J12="","",J12)</f>
        <v>23. 11. 2021</v>
      </c>
      <c r="K78" s="43"/>
      <c r="L78" s="13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25.65" customHeight="1">
      <c r="A80" s="41"/>
      <c r="B80" s="42"/>
      <c r="C80" s="35" t="s">
        <v>25</v>
      </c>
      <c r="D80" s="43"/>
      <c r="E80" s="43"/>
      <c r="F80" s="30" t="str">
        <f>E15</f>
        <v>Město Nové Město na Moravě</v>
      </c>
      <c r="G80" s="43"/>
      <c r="H80" s="43"/>
      <c r="I80" s="35" t="s">
        <v>31</v>
      </c>
      <c r="J80" s="39" t="str">
        <f>E21</f>
        <v>Ing. Josef Novotný AQA-CLEAN</v>
      </c>
      <c r="K80" s="43"/>
      <c r="L80" s="137"/>
      <c r="S80" s="41"/>
      <c r="T80" s="41"/>
      <c r="U80" s="41"/>
      <c r="V80" s="41"/>
      <c r="W80" s="41"/>
      <c r="X80" s="41"/>
      <c r="Y80" s="41"/>
      <c r="Z80" s="41"/>
      <c r="AA80" s="41"/>
      <c r="AB80" s="41"/>
      <c r="AC80" s="41"/>
      <c r="AD80" s="41"/>
      <c r="AE80" s="41"/>
    </row>
    <row r="81" s="2" customFormat="1" ht="25.65" customHeight="1">
      <c r="A81" s="41"/>
      <c r="B81" s="42"/>
      <c r="C81" s="35" t="s">
        <v>29</v>
      </c>
      <c r="D81" s="43"/>
      <c r="E81" s="43"/>
      <c r="F81" s="30" t="str">
        <f>IF(E18="","",E18)</f>
        <v>Vyplň údaj</v>
      </c>
      <c r="G81" s="43"/>
      <c r="H81" s="43"/>
      <c r="I81" s="35" t="s">
        <v>36</v>
      </c>
      <c r="J81" s="39" t="str">
        <f>E24</f>
        <v>Ing. Josef Novotný AQA-CLEAN</v>
      </c>
      <c r="K81" s="43"/>
      <c r="L81" s="137"/>
      <c r="S81" s="41"/>
      <c r="T81" s="41"/>
      <c r="U81" s="41"/>
      <c r="V81" s="41"/>
      <c r="W81" s="41"/>
      <c r="X81" s="41"/>
      <c r="Y81" s="41"/>
      <c r="Z81" s="41"/>
      <c r="AA81" s="41"/>
      <c r="AB81" s="41"/>
      <c r="AC81" s="41"/>
      <c r="AD81" s="41"/>
      <c r="AE81" s="41"/>
    </row>
    <row r="82" s="2" customFormat="1" ht="10.32" customHeight="1">
      <c r="A82" s="41"/>
      <c r="B82" s="42"/>
      <c r="C82" s="43"/>
      <c r="D82" s="43"/>
      <c r="E82" s="43"/>
      <c r="F82" s="43"/>
      <c r="G82" s="43"/>
      <c r="H82" s="43"/>
      <c r="I82" s="43"/>
      <c r="J82" s="43"/>
      <c r="K82" s="43"/>
      <c r="L82" s="137"/>
      <c r="S82" s="41"/>
      <c r="T82" s="41"/>
      <c r="U82" s="41"/>
      <c r="V82" s="41"/>
      <c r="W82" s="41"/>
      <c r="X82" s="41"/>
      <c r="Y82" s="41"/>
      <c r="Z82" s="41"/>
      <c r="AA82" s="41"/>
      <c r="AB82" s="41"/>
      <c r="AC82" s="41"/>
      <c r="AD82" s="41"/>
      <c r="AE82" s="41"/>
    </row>
    <row r="83" s="11" customFormat="1" ht="29.28" customHeight="1">
      <c r="A83" s="180"/>
      <c r="B83" s="181"/>
      <c r="C83" s="182" t="s">
        <v>132</v>
      </c>
      <c r="D83" s="183" t="s">
        <v>58</v>
      </c>
      <c r="E83" s="183" t="s">
        <v>54</v>
      </c>
      <c r="F83" s="183" t="s">
        <v>55</v>
      </c>
      <c r="G83" s="183" t="s">
        <v>133</v>
      </c>
      <c r="H83" s="183" t="s">
        <v>134</v>
      </c>
      <c r="I83" s="183" t="s">
        <v>135</v>
      </c>
      <c r="J83" s="184" t="s">
        <v>120</v>
      </c>
      <c r="K83" s="185" t="s">
        <v>136</v>
      </c>
      <c r="L83" s="186"/>
      <c r="M83" s="95" t="s">
        <v>19</v>
      </c>
      <c r="N83" s="96" t="s">
        <v>43</v>
      </c>
      <c r="O83" s="96" t="s">
        <v>137</v>
      </c>
      <c r="P83" s="96" t="s">
        <v>138</v>
      </c>
      <c r="Q83" s="96" t="s">
        <v>139</v>
      </c>
      <c r="R83" s="96" t="s">
        <v>140</v>
      </c>
      <c r="S83" s="96" t="s">
        <v>141</v>
      </c>
      <c r="T83" s="97" t="s">
        <v>142</v>
      </c>
      <c r="U83" s="180"/>
      <c r="V83" s="180"/>
      <c r="W83" s="180"/>
      <c r="X83" s="180"/>
      <c r="Y83" s="180"/>
      <c r="Z83" s="180"/>
      <c r="AA83" s="180"/>
      <c r="AB83" s="180"/>
      <c r="AC83" s="180"/>
      <c r="AD83" s="180"/>
      <c r="AE83" s="180"/>
    </row>
    <row r="84" s="2" customFormat="1" ht="22.8" customHeight="1">
      <c r="A84" s="41"/>
      <c r="B84" s="42"/>
      <c r="C84" s="102" t="s">
        <v>143</v>
      </c>
      <c r="D84" s="43"/>
      <c r="E84" s="43"/>
      <c r="F84" s="43"/>
      <c r="G84" s="43"/>
      <c r="H84" s="43"/>
      <c r="I84" s="43"/>
      <c r="J84" s="187">
        <f>BK84</f>
        <v>0</v>
      </c>
      <c r="K84" s="43"/>
      <c r="L84" s="47"/>
      <c r="M84" s="98"/>
      <c r="N84" s="188"/>
      <c r="O84" s="99"/>
      <c r="P84" s="189">
        <f>P85</f>
        <v>0</v>
      </c>
      <c r="Q84" s="99"/>
      <c r="R84" s="189">
        <f>R85</f>
        <v>0</v>
      </c>
      <c r="S84" s="99"/>
      <c r="T84" s="190">
        <f>T85</f>
        <v>0</v>
      </c>
      <c r="U84" s="41"/>
      <c r="V84" s="41"/>
      <c r="W84" s="41"/>
      <c r="X84" s="41"/>
      <c r="Y84" s="41"/>
      <c r="Z84" s="41"/>
      <c r="AA84" s="41"/>
      <c r="AB84" s="41"/>
      <c r="AC84" s="41"/>
      <c r="AD84" s="41"/>
      <c r="AE84" s="41"/>
      <c r="AT84" s="20" t="s">
        <v>72</v>
      </c>
      <c r="AU84" s="20" t="s">
        <v>121</v>
      </c>
      <c r="BK84" s="191">
        <f>BK85</f>
        <v>0</v>
      </c>
    </row>
    <row r="85" s="12" customFormat="1" ht="25.92" customHeight="1">
      <c r="A85" s="12"/>
      <c r="B85" s="192"/>
      <c r="C85" s="193"/>
      <c r="D85" s="194" t="s">
        <v>72</v>
      </c>
      <c r="E85" s="195" t="s">
        <v>1981</v>
      </c>
      <c r="F85" s="195" t="s">
        <v>1982</v>
      </c>
      <c r="G85" s="193"/>
      <c r="H85" s="193"/>
      <c r="I85" s="196"/>
      <c r="J85" s="197">
        <f>BK85</f>
        <v>0</v>
      </c>
      <c r="K85" s="193"/>
      <c r="L85" s="198"/>
      <c r="M85" s="199"/>
      <c r="N85" s="200"/>
      <c r="O85" s="200"/>
      <c r="P85" s="201">
        <f>P86+P91+P94+P96</f>
        <v>0</v>
      </c>
      <c r="Q85" s="200"/>
      <c r="R85" s="201">
        <f>R86+R91+R94+R96</f>
        <v>0</v>
      </c>
      <c r="S85" s="200"/>
      <c r="T85" s="202">
        <f>T86+T91+T94+T96</f>
        <v>0</v>
      </c>
      <c r="U85" s="12"/>
      <c r="V85" s="12"/>
      <c r="W85" s="12"/>
      <c r="X85" s="12"/>
      <c r="Y85" s="12"/>
      <c r="Z85" s="12"/>
      <c r="AA85" s="12"/>
      <c r="AB85" s="12"/>
      <c r="AC85" s="12"/>
      <c r="AD85" s="12"/>
      <c r="AE85" s="12"/>
      <c r="AR85" s="203" t="s">
        <v>173</v>
      </c>
      <c r="AT85" s="204" t="s">
        <v>72</v>
      </c>
      <c r="AU85" s="204" t="s">
        <v>73</v>
      </c>
      <c r="AY85" s="203" t="s">
        <v>146</v>
      </c>
      <c r="BK85" s="205">
        <f>BK86+BK91+BK94+BK96</f>
        <v>0</v>
      </c>
    </row>
    <row r="86" s="12" customFormat="1" ht="22.8" customHeight="1">
      <c r="A86" s="12"/>
      <c r="B86" s="192"/>
      <c r="C86" s="193"/>
      <c r="D86" s="194" t="s">
        <v>72</v>
      </c>
      <c r="E86" s="206" t="s">
        <v>1983</v>
      </c>
      <c r="F86" s="206" t="s">
        <v>1984</v>
      </c>
      <c r="G86" s="193"/>
      <c r="H86" s="193"/>
      <c r="I86" s="196"/>
      <c r="J86" s="207">
        <f>BK86</f>
        <v>0</v>
      </c>
      <c r="K86" s="193"/>
      <c r="L86" s="198"/>
      <c r="M86" s="199"/>
      <c r="N86" s="200"/>
      <c r="O86" s="200"/>
      <c r="P86" s="201">
        <f>SUM(P87:P90)</f>
        <v>0</v>
      </c>
      <c r="Q86" s="200"/>
      <c r="R86" s="201">
        <f>SUM(R87:R90)</f>
        <v>0</v>
      </c>
      <c r="S86" s="200"/>
      <c r="T86" s="202">
        <f>SUM(T87:T90)</f>
        <v>0</v>
      </c>
      <c r="U86" s="12"/>
      <c r="V86" s="12"/>
      <c r="W86" s="12"/>
      <c r="X86" s="12"/>
      <c r="Y86" s="12"/>
      <c r="Z86" s="12"/>
      <c r="AA86" s="12"/>
      <c r="AB86" s="12"/>
      <c r="AC86" s="12"/>
      <c r="AD86" s="12"/>
      <c r="AE86" s="12"/>
      <c r="AR86" s="203" t="s">
        <v>173</v>
      </c>
      <c r="AT86" s="204" t="s">
        <v>72</v>
      </c>
      <c r="AU86" s="204" t="s">
        <v>81</v>
      </c>
      <c r="AY86" s="203" t="s">
        <v>146</v>
      </c>
      <c r="BK86" s="205">
        <f>SUM(BK87:BK90)</f>
        <v>0</v>
      </c>
    </row>
    <row r="87" s="2" customFormat="1" ht="16.5" customHeight="1">
      <c r="A87" s="41"/>
      <c r="B87" s="42"/>
      <c r="C87" s="208" t="s">
        <v>81</v>
      </c>
      <c r="D87" s="208" t="s">
        <v>148</v>
      </c>
      <c r="E87" s="209" t="s">
        <v>1985</v>
      </c>
      <c r="F87" s="210" t="s">
        <v>1986</v>
      </c>
      <c r="G87" s="211" t="s">
        <v>1987</v>
      </c>
      <c r="H87" s="212">
        <v>1</v>
      </c>
      <c r="I87" s="213"/>
      <c r="J87" s="214">
        <f>ROUND(I87*H87,2)</f>
        <v>0</v>
      </c>
      <c r="K87" s="215"/>
      <c r="L87" s="47"/>
      <c r="M87" s="216" t="s">
        <v>19</v>
      </c>
      <c r="N87" s="217" t="s">
        <v>44</v>
      </c>
      <c r="O87" s="87"/>
      <c r="P87" s="218">
        <f>O87*H87</f>
        <v>0</v>
      </c>
      <c r="Q87" s="218">
        <v>0</v>
      </c>
      <c r="R87" s="218">
        <f>Q87*H87</f>
        <v>0</v>
      </c>
      <c r="S87" s="218">
        <v>0</v>
      </c>
      <c r="T87" s="219">
        <f>S87*H87</f>
        <v>0</v>
      </c>
      <c r="U87" s="41"/>
      <c r="V87" s="41"/>
      <c r="W87" s="41"/>
      <c r="X87" s="41"/>
      <c r="Y87" s="41"/>
      <c r="Z87" s="41"/>
      <c r="AA87" s="41"/>
      <c r="AB87" s="41"/>
      <c r="AC87" s="41"/>
      <c r="AD87" s="41"/>
      <c r="AE87" s="41"/>
      <c r="AR87" s="220" t="s">
        <v>152</v>
      </c>
      <c r="AT87" s="220" t="s">
        <v>148</v>
      </c>
      <c r="AU87" s="220" t="s">
        <v>83</v>
      </c>
      <c r="AY87" s="20" t="s">
        <v>146</v>
      </c>
      <c r="BE87" s="221">
        <f>IF(N87="základní",J87,0)</f>
        <v>0</v>
      </c>
      <c r="BF87" s="221">
        <f>IF(N87="snížená",J87,0)</f>
        <v>0</v>
      </c>
      <c r="BG87" s="221">
        <f>IF(N87="zákl. přenesená",J87,0)</f>
        <v>0</v>
      </c>
      <c r="BH87" s="221">
        <f>IF(N87="sníž. přenesená",J87,0)</f>
        <v>0</v>
      </c>
      <c r="BI87" s="221">
        <f>IF(N87="nulová",J87,0)</f>
        <v>0</v>
      </c>
      <c r="BJ87" s="20" t="s">
        <v>81</v>
      </c>
      <c r="BK87" s="221">
        <f>ROUND(I87*H87,2)</f>
        <v>0</v>
      </c>
      <c r="BL87" s="20" t="s">
        <v>152</v>
      </c>
      <c r="BM87" s="220" t="s">
        <v>1988</v>
      </c>
    </row>
    <row r="88" s="2" customFormat="1" ht="16.5" customHeight="1">
      <c r="A88" s="41"/>
      <c r="B88" s="42"/>
      <c r="C88" s="208" t="s">
        <v>83</v>
      </c>
      <c r="D88" s="208" t="s">
        <v>148</v>
      </c>
      <c r="E88" s="209" t="s">
        <v>1989</v>
      </c>
      <c r="F88" s="210" t="s">
        <v>1990</v>
      </c>
      <c r="G88" s="211" t="s">
        <v>1987</v>
      </c>
      <c r="H88" s="212">
        <v>1</v>
      </c>
      <c r="I88" s="213"/>
      <c r="J88" s="214">
        <f>ROUND(I88*H88,2)</f>
        <v>0</v>
      </c>
      <c r="K88" s="215"/>
      <c r="L88" s="47"/>
      <c r="M88" s="216" t="s">
        <v>19</v>
      </c>
      <c r="N88" s="217" t="s">
        <v>44</v>
      </c>
      <c r="O88" s="87"/>
      <c r="P88" s="218">
        <f>O88*H88</f>
        <v>0</v>
      </c>
      <c r="Q88" s="218">
        <v>0</v>
      </c>
      <c r="R88" s="218">
        <f>Q88*H88</f>
        <v>0</v>
      </c>
      <c r="S88" s="218">
        <v>0</v>
      </c>
      <c r="T88" s="219">
        <f>S88*H88</f>
        <v>0</v>
      </c>
      <c r="U88" s="41"/>
      <c r="V88" s="41"/>
      <c r="W88" s="41"/>
      <c r="X88" s="41"/>
      <c r="Y88" s="41"/>
      <c r="Z88" s="41"/>
      <c r="AA88" s="41"/>
      <c r="AB88" s="41"/>
      <c r="AC88" s="41"/>
      <c r="AD88" s="41"/>
      <c r="AE88" s="41"/>
      <c r="AR88" s="220" t="s">
        <v>152</v>
      </c>
      <c r="AT88" s="220" t="s">
        <v>148</v>
      </c>
      <c r="AU88" s="220" t="s">
        <v>83</v>
      </c>
      <c r="AY88" s="20" t="s">
        <v>146</v>
      </c>
      <c r="BE88" s="221">
        <f>IF(N88="základní",J88,0)</f>
        <v>0</v>
      </c>
      <c r="BF88" s="221">
        <f>IF(N88="snížená",J88,0)</f>
        <v>0</v>
      </c>
      <c r="BG88" s="221">
        <f>IF(N88="zákl. přenesená",J88,0)</f>
        <v>0</v>
      </c>
      <c r="BH88" s="221">
        <f>IF(N88="sníž. přenesená",J88,0)</f>
        <v>0</v>
      </c>
      <c r="BI88" s="221">
        <f>IF(N88="nulová",J88,0)</f>
        <v>0</v>
      </c>
      <c r="BJ88" s="20" t="s">
        <v>81</v>
      </c>
      <c r="BK88" s="221">
        <f>ROUND(I88*H88,2)</f>
        <v>0</v>
      </c>
      <c r="BL88" s="20" t="s">
        <v>152</v>
      </c>
      <c r="BM88" s="220" t="s">
        <v>1991</v>
      </c>
    </row>
    <row r="89" s="2" customFormat="1" ht="16.5" customHeight="1">
      <c r="A89" s="41"/>
      <c r="B89" s="42"/>
      <c r="C89" s="208" t="s">
        <v>163</v>
      </c>
      <c r="D89" s="208" t="s">
        <v>148</v>
      </c>
      <c r="E89" s="209" t="s">
        <v>1992</v>
      </c>
      <c r="F89" s="210" t="s">
        <v>1993</v>
      </c>
      <c r="G89" s="211" t="s">
        <v>1987</v>
      </c>
      <c r="H89" s="212">
        <v>1</v>
      </c>
      <c r="I89" s="213"/>
      <c r="J89" s="214">
        <f>ROUND(I89*H89,2)</f>
        <v>0</v>
      </c>
      <c r="K89" s="215"/>
      <c r="L89" s="47"/>
      <c r="M89" s="216" t="s">
        <v>19</v>
      </c>
      <c r="N89" s="217" t="s">
        <v>44</v>
      </c>
      <c r="O89" s="87"/>
      <c r="P89" s="218">
        <f>O89*H89</f>
        <v>0</v>
      </c>
      <c r="Q89" s="218">
        <v>0</v>
      </c>
      <c r="R89" s="218">
        <f>Q89*H89</f>
        <v>0</v>
      </c>
      <c r="S89" s="218">
        <v>0</v>
      </c>
      <c r="T89" s="219">
        <f>S89*H89</f>
        <v>0</v>
      </c>
      <c r="U89" s="41"/>
      <c r="V89" s="41"/>
      <c r="W89" s="41"/>
      <c r="X89" s="41"/>
      <c r="Y89" s="41"/>
      <c r="Z89" s="41"/>
      <c r="AA89" s="41"/>
      <c r="AB89" s="41"/>
      <c r="AC89" s="41"/>
      <c r="AD89" s="41"/>
      <c r="AE89" s="41"/>
      <c r="AR89" s="220" t="s">
        <v>152</v>
      </c>
      <c r="AT89" s="220" t="s">
        <v>148</v>
      </c>
      <c r="AU89" s="220" t="s">
        <v>83</v>
      </c>
      <c r="AY89" s="20" t="s">
        <v>146</v>
      </c>
      <c r="BE89" s="221">
        <f>IF(N89="základní",J89,0)</f>
        <v>0</v>
      </c>
      <c r="BF89" s="221">
        <f>IF(N89="snížená",J89,0)</f>
        <v>0</v>
      </c>
      <c r="BG89" s="221">
        <f>IF(N89="zákl. přenesená",J89,0)</f>
        <v>0</v>
      </c>
      <c r="BH89" s="221">
        <f>IF(N89="sníž. přenesená",J89,0)</f>
        <v>0</v>
      </c>
      <c r="BI89" s="221">
        <f>IF(N89="nulová",J89,0)</f>
        <v>0</v>
      </c>
      <c r="BJ89" s="20" t="s">
        <v>81</v>
      </c>
      <c r="BK89" s="221">
        <f>ROUND(I89*H89,2)</f>
        <v>0</v>
      </c>
      <c r="BL89" s="20" t="s">
        <v>152</v>
      </c>
      <c r="BM89" s="220" t="s">
        <v>1994</v>
      </c>
    </row>
    <row r="90" s="2" customFormat="1" ht="16.5" customHeight="1">
      <c r="A90" s="41"/>
      <c r="B90" s="42"/>
      <c r="C90" s="208" t="s">
        <v>152</v>
      </c>
      <c r="D90" s="208" t="s">
        <v>148</v>
      </c>
      <c r="E90" s="209" t="s">
        <v>1995</v>
      </c>
      <c r="F90" s="210" t="s">
        <v>1996</v>
      </c>
      <c r="G90" s="211" t="s">
        <v>1987</v>
      </c>
      <c r="H90" s="212">
        <v>1</v>
      </c>
      <c r="I90" s="213"/>
      <c r="J90" s="214">
        <f>ROUND(I90*H90,2)</f>
        <v>0</v>
      </c>
      <c r="K90" s="215"/>
      <c r="L90" s="47"/>
      <c r="M90" s="216" t="s">
        <v>19</v>
      </c>
      <c r="N90" s="217" t="s">
        <v>44</v>
      </c>
      <c r="O90" s="87"/>
      <c r="P90" s="218">
        <f>O90*H90</f>
        <v>0</v>
      </c>
      <c r="Q90" s="218">
        <v>0</v>
      </c>
      <c r="R90" s="218">
        <f>Q90*H90</f>
        <v>0</v>
      </c>
      <c r="S90" s="218">
        <v>0</v>
      </c>
      <c r="T90" s="219">
        <f>S90*H90</f>
        <v>0</v>
      </c>
      <c r="U90" s="41"/>
      <c r="V90" s="41"/>
      <c r="W90" s="41"/>
      <c r="X90" s="41"/>
      <c r="Y90" s="41"/>
      <c r="Z90" s="41"/>
      <c r="AA90" s="41"/>
      <c r="AB90" s="41"/>
      <c r="AC90" s="41"/>
      <c r="AD90" s="41"/>
      <c r="AE90" s="41"/>
      <c r="AR90" s="220" t="s">
        <v>152</v>
      </c>
      <c r="AT90" s="220" t="s">
        <v>148</v>
      </c>
      <c r="AU90" s="220" t="s">
        <v>83</v>
      </c>
      <c r="AY90" s="20" t="s">
        <v>146</v>
      </c>
      <c r="BE90" s="221">
        <f>IF(N90="základní",J90,0)</f>
        <v>0</v>
      </c>
      <c r="BF90" s="221">
        <f>IF(N90="snížená",J90,0)</f>
        <v>0</v>
      </c>
      <c r="BG90" s="221">
        <f>IF(N90="zákl. přenesená",J90,0)</f>
        <v>0</v>
      </c>
      <c r="BH90" s="221">
        <f>IF(N90="sníž. přenesená",J90,0)</f>
        <v>0</v>
      </c>
      <c r="BI90" s="221">
        <f>IF(N90="nulová",J90,0)</f>
        <v>0</v>
      </c>
      <c r="BJ90" s="20" t="s">
        <v>81</v>
      </c>
      <c r="BK90" s="221">
        <f>ROUND(I90*H90,2)</f>
        <v>0</v>
      </c>
      <c r="BL90" s="20" t="s">
        <v>152</v>
      </c>
      <c r="BM90" s="220" t="s">
        <v>1997</v>
      </c>
    </row>
    <row r="91" s="12" customFormat="1" ht="22.8" customHeight="1">
      <c r="A91" s="12"/>
      <c r="B91" s="192"/>
      <c r="C91" s="193"/>
      <c r="D91" s="194" t="s">
        <v>72</v>
      </c>
      <c r="E91" s="206" t="s">
        <v>1998</v>
      </c>
      <c r="F91" s="206" t="s">
        <v>1999</v>
      </c>
      <c r="G91" s="193"/>
      <c r="H91" s="193"/>
      <c r="I91" s="196"/>
      <c r="J91" s="207">
        <f>BK91</f>
        <v>0</v>
      </c>
      <c r="K91" s="193"/>
      <c r="L91" s="198"/>
      <c r="M91" s="199"/>
      <c r="N91" s="200"/>
      <c r="O91" s="200"/>
      <c r="P91" s="201">
        <f>SUM(P92:P93)</f>
        <v>0</v>
      </c>
      <c r="Q91" s="200"/>
      <c r="R91" s="201">
        <f>SUM(R92:R93)</f>
        <v>0</v>
      </c>
      <c r="S91" s="200"/>
      <c r="T91" s="202">
        <f>SUM(T92:T93)</f>
        <v>0</v>
      </c>
      <c r="U91" s="12"/>
      <c r="V91" s="12"/>
      <c r="W91" s="12"/>
      <c r="X91" s="12"/>
      <c r="Y91" s="12"/>
      <c r="Z91" s="12"/>
      <c r="AA91" s="12"/>
      <c r="AB91" s="12"/>
      <c r="AC91" s="12"/>
      <c r="AD91" s="12"/>
      <c r="AE91" s="12"/>
      <c r="AR91" s="203" t="s">
        <v>173</v>
      </c>
      <c r="AT91" s="204" t="s">
        <v>72</v>
      </c>
      <c r="AU91" s="204" t="s">
        <v>81</v>
      </c>
      <c r="AY91" s="203" t="s">
        <v>146</v>
      </c>
      <c r="BK91" s="205">
        <f>SUM(BK92:BK93)</f>
        <v>0</v>
      </c>
    </row>
    <row r="92" s="2" customFormat="1" ht="16.5" customHeight="1">
      <c r="A92" s="41"/>
      <c r="B92" s="42"/>
      <c r="C92" s="208" t="s">
        <v>173</v>
      </c>
      <c r="D92" s="208" t="s">
        <v>148</v>
      </c>
      <c r="E92" s="209" t="s">
        <v>2000</v>
      </c>
      <c r="F92" s="210" t="s">
        <v>1999</v>
      </c>
      <c r="G92" s="211" t="s">
        <v>1987</v>
      </c>
      <c r="H92" s="212">
        <v>1</v>
      </c>
      <c r="I92" s="213"/>
      <c r="J92" s="214">
        <f>ROUND(I92*H92,2)</f>
        <v>0</v>
      </c>
      <c r="K92" s="215"/>
      <c r="L92" s="47"/>
      <c r="M92" s="216" t="s">
        <v>19</v>
      </c>
      <c r="N92" s="217" t="s">
        <v>44</v>
      </c>
      <c r="O92" s="87"/>
      <c r="P92" s="218">
        <f>O92*H92</f>
        <v>0</v>
      </c>
      <c r="Q92" s="218">
        <v>0</v>
      </c>
      <c r="R92" s="218">
        <f>Q92*H92</f>
        <v>0</v>
      </c>
      <c r="S92" s="218">
        <v>0</v>
      </c>
      <c r="T92" s="219">
        <f>S92*H92</f>
        <v>0</v>
      </c>
      <c r="U92" s="41"/>
      <c r="V92" s="41"/>
      <c r="W92" s="41"/>
      <c r="X92" s="41"/>
      <c r="Y92" s="41"/>
      <c r="Z92" s="41"/>
      <c r="AA92" s="41"/>
      <c r="AB92" s="41"/>
      <c r="AC92" s="41"/>
      <c r="AD92" s="41"/>
      <c r="AE92" s="41"/>
      <c r="AR92" s="220" t="s">
        <v>152</v>
      </c>
      <c r="AT92" s="220" t="s">
        <v>148</v>
      </c>
      <c r="AU92" s="220" t="s">
        <v>83</v>
      </c>
      <c r="AY92" s="20" t="s">
        <v>146</v>
      </c>
      <c r="BE92" s="221">
        <f>IF(N92="základní",J92,0)</f>
        <v>0</v>
      </c>
      <c r="BF92" s="221">
        <f>IF(N92="snížená",J92,0)</f>
        <v>0</v>
      </c>
      <c r="BG92" s="221">
        <f>IF(N92="zákl. přenesená",J92,0)</f>
        <v>0</v>
      </c>
      <c r="BH92" s="221">
        <f>IF(N92="sníž. přenesená",J92,0)</f>
        <v>0</v>
      </c>
      <c r="BI92" s="221">
        <f>IF(N92="nulová",J92,0)</f>
        <v>0</v>
      </c>
      <c r="BJ92" s="20" t="s">
        <v>81</v>
      </c>
      <c r="BK92" s="221">
        <f>ROUND(I92*H92,2)</f>
        <v>0</v>
      </c>
      <c r="BL92" s="20" t="s">
        <v>152</v>
      </c>
      <c r="BM92" s="220" t="s">
        <v>2001</v>
      </c>
    </row>
    <row r="93" s="2" customFormat="1" ht="16.5" customHeight="1">
      <c r="A93" s="41"/>
      <c r="B93" s="42"/>
      <c r="C93" s="208" t="s">
        <v>178</v>
      </c>
      <c r="D93" s="208" t="s">
        <v>148</v>
      </c>
      <c r="E93" s="209" t="s">
        <v>2002</v>
      </c>
      <c r="F93" s="210" t="s">
        <v>2003</v>
      </c>
      <c r="G93" s="211" t="s">
        <v>1987</v>
      </c>
      <c r="H93" s="212">
        <v>1</v>
      </c>
      <c r="I93" s="213"/>
      <c r="J93" s="214">
        <f>ROUND(I93*H93,2)</f>
        <v>0</v>
      </c>
      <c r="K93" s="215"/>
      <c r="L93" s="47"/>
      <c r="M93" s="216" t="s">
        <v>19</v>
      </c>
      <c r="N93" s="217" t="s">
        <v>44</v>
      </c>
      <c r="O93" s="87"/>
      <c r="P93" s="218">
        <f>O93*H93</f>
        <v>0</v>
      </c>
      <c r="Q93" s="218">
        <v>0</v>
      </c>
      <c r="R93" s="218">
        <f>Q93*H93</f>
        <v>0</v>
      </c>
      <c r="S93" s="218">
        <v>0</v>
      </c>
      <c r="T93" s="219">
        <f>S93*H93</f>
        <v>0</v>
      </c>
      <c r="U93" s="41"/>
      <c r="V93" s="41"/>
      <c r="W93" s="41"/>
      <c r="X93" s="41"/>
      <c r="Y93" s="41"/>
      <c r="Z93" s="41"/>
      <c r="AA93" s="41"/>
      <c r="AB93" s="41"/>
      <c r="AC93" s="41"/>
      <c r="AD93" s="41"/>
      <c r="AE93" s="41"/>
      <c r="AR93" s="220" t="s">
        <v>152</v>
      </c>
      <c r="AT93" s="220" t="s">
        <v>148</v>
      </c>
      <c r="AU93" s="220" t="s">
        <v>83</v>
      </c>
      <c r="AY93" s="20" t="s">
        <v>146</v>
      </c>
      <c r="BE93" s="221">
        <f>IF(N93="základní",J93,0)</f>
        <v>0</v>
      </c>
      <c r="BF93" s="221">
        <f>IF(N93="snížená",J93,0)</f>
        <v>0</v>
      </c>
      <c r="BG93" s="221">
        <f>IF(N93="zákl. přenesená",J93,0)</f>
        <v>0</v>
      </c>
      <c r="BH93" s="221">
        <f>IF(N93="sníž. přenesená",J93,0)</f>
        <v>0</v>
      </c>
      <c r="BI93" s="221">
        <f>IF(N93="nulová",J93,0)</f>
        <v>0</v>
      </c>
      <c r="BJ93" s="20" t="s">
        <v>81</v>
      </c>
      <c r="BK93" s="221">
        <f>ROUND(I93*H93,2)</f>
        <v>0</v>
      </c>
      <c r="BL93" s="20" t="s">
        <v>152</v>
      </c>
      <c r="BM93" s="220" t="s">
        <v>2004</v>
      </c>
    </row>
    <row r="94" s="12" customFormat="1" ht="22.8" customHeight="1">
      <c r="A94" s="12"/>
      <c r="B94" s="192"/>
      <c r="C94" s="193"/>
      <c r="D94" s="194" t="s">
        <v>72</v>
      </c>
      <c r="E94" s="206" t="s">
        <v>2005</v>
      </c>
      <c r="F94" s="206" t="s">
        <v>2006</v>
      </c>
      <c r="G94" s="193"/>
      <c r="H94" s="193"/>
      <c r="I94" s="196"/>
      <c r="J94" s="207">
        <f>BK94</f>
        <v>0</v>
      </c>
      <c r="K94" s="193"/>
      <c r="L94" s="198"/>
      <c r="M94" s="199"/>
      <c r="N94" s="200"/>
      <c r="O94" s="200"/>
      <c r="P94" s="201">
        <f>P95</f>
        <v>0</v>
      </c>
      <c r="Q94" s="200"/>
      <c r="R94" s="201">
        <f>R95</f>
        <v>0</v>
      </c>
      <c r="S94" s="200"/>
      <c r="T94" s="202">
        <f>T95</f>
        <v>0</v>
      </c>
      <c r="U94" s="12"/>
      <c r="V94" s="12"/>
      <c r="W94" s="12"/>
      <c r="X94" s="12"/>
      <c r="Y94" s="12"/>
      <c r="Z94" s="12"/>
      <c r="AA94" s="12"/>
      <c r="AB94" s="12"/>
      <c r="AC94" s="12"/>
      <c r="AD94" s="12"/>
      <c r="AE94" s="12"/>
      <c r="AR94" s="203" t="s">
        <v>173</v>
      </c>
      <c r="AT94" s="204" t="s">
        <v>72</v>
      </c>
      <c r="AU94" s="204" t="s">
        <v>81</v>
      </c>
      <c r="AY94" s="203" t="s">
        <v>146</v>
      </c>
      <c r="BK94" s="205">
        <f>BK95</f>
        <v>0</v>
      </c>
    </row>
    <row r="95" s="2" customFormat="1" ht="16.5" customHeight="1">
      <c r="A95" s="41"/>
      <c r="B95" s="42"/>
      <c r="C95" s="208" t="s">
        <v>190</v>
      </c>
      <c r="D95" s="208" t="s">
        <v>148</v>
      </c>
      <c r="E95" s="209" t="s">
        <v>2007</v>
      </c>
      <c r="F95" s="210" t="s">
        <v>2008</v>
      </c>
      <c r="G95" s="211" t="s">
        <v>1987</v>
      </c>
      <c r="H95" s="212">
        <v>1</v>
      </c>
      <c r="I95" s="213"/>
      <c r="J95" s="214">
        <f>ROUND(I95*H95,2)</f>
        <v>0</v>
      </c>
      <c r="K95" s="215"/>
      <c r="L95" s="47"/>
      <c r="M95" s="216" t="s">
        <v>19</v>
      </c>
      <c r="N95" s="217" t="s">
        <v>44</v>
      </c>
      <c r="O95" s="87"/>
      <c r="P95" s="218">
        <f>O95*H95</f>
        <v>0</v>
      </c>
      <c r="Q95" s="218">
        <v>0</v>
      </c>
      <c r="R95" s="218">
        <f>Q95*H95</f>
        <v>0</v>
      </c>
      <c r="S95" s="218">
        <v>0</v>
      </c>
      <c r="T95" s="219">
        <f>S95*H95</f>
        <v>0</v>
      </c>
      <c r="U95" s="41"/>
      <c r="V95" s="41"/>
      <c r="W95" s="41"/>
      <c r="X95" s="41"/>
      <c r="Y95" s="41"/>
      <c r="Z95" s="41"/>
      <c r="AA95" s="41"/>
      <c r="AB95" s="41"/>
      <c r="AC95" s="41"/>
      <c r="AD95" s="41"/>
      <c r="AE95" s="41"/>
      <c r="AR95" s="220" t="s">
        <v>152</v>
      </c>
      <c r="AT95" s="220" t="s">
        <v>148</v>
      </c>
      <c r="AU95" s="220" t="s">
        <v>83</v>
      </c>
      <c r="AY95" s="20" t="s">
        <v>146</v>
      </c>
      <c r="BE95" s="221">
        <f>IF(N95="základní",J95,0)</f>
        <v>0</v>
      </c>
      <c r="BF95" s="221">
        <f>IF(N95="snížená",J95,0)</f>
        <v>0</v>
      </c>
      <c r="BG95" s="221">
        <f>IF(N95="zákl. přenesená",J95,0)</f>
        <v>0</v>
      </c>
      <c r="BH95" s="221">
        <f>IF(N95="sníž. přenesená",J95,0)</f>
        <v>0</v>
      </c>
      <c r="BI95" s="221">
        <f>IF(N95="nulová",J95,0)</f>
        <v>0</v>
      </c>
      <c r="BJ95" s="20" t="s">
        <v>81</v>
      </c>
      <c r="BK95" s="221">
        <f>ROUND(I95*H95,2)</f>
        <v>0</v>
      </c>
      <c r="BL95" s="20" t="s">
        <v>152</v>
      </c>
      <c r="BM95" s="220" t="s">
        <v>2009</v>
      </c>
    </row>
    <row r="96" s="12" customFormat="1" ht="22.8" customHeight="1">
      <c r="A96" s="12"/>
      <c r="B96" s="192"/>
      <c r="C96" s="193"/>
      <c r="D96" s="194" t="s">
        <v>72</v>
      </c>
      <c r="E96" s="206" t="s">
        <v>2010</v>
      </c>
      <c r="F96" s="206" t="s">
        <v>1671</v>
      </c>
      <c r="G96" s="193"/>
      <c r="H96" s="193"/>
      <c r="I96" s="196"/>
      <c r="J96" s="207">
        <f>BK96</f>
        <v>0</v>
      </c>
      <c r="K96" s="193"/>
      <c r="L96" s="198"/>
      <c r="M96" s="199"/>
      <c r="N96" s="200"/>
      <c r="O96" s="200"/>
      <c r="P96" s="201">
        <f>SUM(P97:P99)</f>
        <v>0</v>
      </c>
      <c r="Q96" s="200"/>
      <c r="R96" s="201">
        <f>SUM(R97:R99)</f>
        <v>0</v>
      </c>
      <c r="S96" s="200"/>
      <c r="T96" s="202">
        <f>SUM(T97:T99)</f>
        <v>0</v>
      </c>
      <c r="U96" s="12"/>
      <c r="V96" s="12"/>
      <c r="W96" s="12"/>
      <c r="X96" s="12"/>
      <c r="Y96" s="12"/>
      <c r="Z96" s="12"/>
      <c r="AA96" s="12"/>
      <c r="AB96" s="12"/>
      <c r="AC96" s="12"/>
      <c r="AD96" s="12"/>
      <c r="AE96" s="12"/>
      <c r="AR96" s="203" t="s">
        <v>173</v>
      </c>
      <c r="AT96" s="204" t="s">
        <v>72</v>
      </c>
      <c r="AU96" s="204" t="s">
        <v>81</v>
      </c>
      <c r="AY96" s="203" t="s">
        <v>146</v>
      </c>
      <c r="BK96" s="205">
        <f>SUM(BK97:BK99)</f>
        <v>0</v>
      </c>
    </row>
    <row r="97" s="2" customFormat="1" ht="16.5" customHeight="1">
      <c r="A97" s="41"/>
      <c r="B97" s="42"/>
      <c r="C97" s="208" t="s">
        <v>196</v>
      </c>
      <c r="D97" s="208" t="s">
        <v>148</v>
      </c>
      <c r="E97" s="209" t="s">
        <v>2011</v>
      </c>
      <c r="F97" s="210" t="s">
        <v>2012</v>
      </c>
      <c r="G97" s="211" t="s">
        <v>1987</v>
      </c>
      <c r="H97" s="212">
        <v>1</v>
      </c>
      <c r="I97" s="213"/>
      <c r="J97" s="214">
        <f>ROUND(I97*H97,2)</f>
        <v>0</v>
      </c>
      <c r="K97" s="215"/>
      <c r="L97" s="47"/>
      <c r="M97" s="216" t="s">
        <v>19</v>
      </c>
      <c r="N97" s="217" t="s">
        <v>44</v>
      </c>
      <c r="O97" s="87"/>
      <c r="P97" s="218">
        <f>O97*H97</f>
        <v>0</v>
      </c>
      <c r="Q97" s="218">
        <v>0</v>
      </c>
      <c r="R97" s="218">
        <f>Q97*H97</f>
        <v>0</v>
      </c>
      <c r="S97" s="218">
        <v>0</v>
      </c>
      <c r="T97" s="219">
        <f>S97*H97</f>
        <v>0</v>
      </c>
      <c r="U97" s="41"/>
      <c r="V97" s="41"/>
      <c r="W97" s="41"/>
      <c r="X97" s="41"/>
      <c r="Y97" s="41"/>
      <c r="Z97" s="41"/>
      <c r="AA97" s="41"/>
      <c r="AB97" s="41"/>
      <c r="AC97" s="41"/>
      <c r="AD97" s="41"/>
      <c r="AE97" s="41"/>
      <c r="AR97" s="220" t="s">
        <v>152</v>
      </c>
      <c r="AT97" s="220" t="s">
        <v>148</v>
      </c>
      <c r="AU97" s="220" t="s">
        <v>83</v>
      </c>
      <c r="AY97" s="20" t="s">
        <v>146</v>
      </c>
      <c r="BE97" s="221">
        <f>IF(N97="základní",J97,0)</f>
        <v>0</v>
      </c>
      <c r="BF97" s="221">
        <f>IF(N97="snížená",J97,0)</f>
        <v>0</v>
      </c>
      <c r="BG97" s="221">
        <f>IF(N97="zákl. přenesená",J97,0)</f>
        <v>0</v>
      </c>
      <c r="BH97" s="221">
        <f>IF(N97="sníž. přenesená",J97,0)</f>
        <v>0</v>
      </c>
      <c r="BI97" s="221">
        <f>IF(N97="nulová",J97,0)</f>
        <v>0</v>
      </c>
      <c r="BJ97" s="20" t="s">
        <v>81</v>
      </c>
      <c r="BK97" s="221">
        <f>ROUND(I97*H97,2)</f>
        <v>0</v>
      </c>
      <c r="BL97" s="20" t="s">
        <v>152</v>
      </c>
      <c r="BM97" s="220" t="s">
        <v>2013</v>
      </c>
    </row>
    <row r="98" s="2" customFormat="1" ht="16.5" customHeight="1">
      <c r="A98" s="41"/>
      <c r="B98" s="42"/>
      <c r="C98" s="208" t="s">
        <v>203</v>
      </c>
      <c r="D98" s="208" t="s">
        <v>148</v>
      </c>
      <c r="E98" s="209" t="s">
        <v>2014</v>
      </c>
      <c r="F98" s="210" t="s">
        <v>2015</v>
      </c>
      <c r="G98" s="211" t="s">
        <v>1987</v>
      </c>
      <c r="H98" s="212">
        <v>1</v>
      </c>
      <c r="I98" s="213"/>
      <c r="J98" s="214">
        <f>ROUND(I98*H98,2)</f>
        <v>0</v>
      </c>
      <c r="K98" s="215"/>
      <c r="L98" s="47"/>
      <c r="M98" s="216" t="s">
        <v>19</v>
      </c>
      <c r="N98" s="217" t="s">
        <v>44</v>
      </c>
      <c r="O98" s="87"/>
      <c r="P98" s="218">
        <f>O98*H98</f>
        <v>0</v>
      </c>
      <c r="Q98" s="218">
        <v>0</v>
      </c>
      <c r="R98" s="218">
        <f>Q98*H98</f>
        <v>0</v>
      </c>
      <c r="S98" s="218">
        <v>0</v>
      </c>
      <c r="T98" s="219">
        <f>S98*H98</f>
        <v>0</v>
      </c>
      <c r="U98" s="41"/>
      <c r="V98" s="41"/>
      <c r="W98" s="41"/>
      <c r="X98" s="41"/>
      <c r="Y98" s="41"/>
      <c r="Z98" s="41"/>
      <c r="AA98" s="41"/>
      <c r="AB98" s="41"/>
      <c r="AC98" s="41"/>
      <c r="AD98" s="41"/>
      <c r="AE98" s="41"/>
      <c r="AR98" s="220" t="s">
        <v>152</v>
      </c>
      <c r="AT98" s="220" t="s">
        <v>148</v>
      </c>
      <c r="AU98" s="220" t="s">
        <v>83</v>
      </c>
      <c r="AY98" s="20" t="s">
        <v>146</v>
      </c>
      <c r="BE98" s="221">
        <f>IF(N98="základní",J98,0)</f>
        <v>0</v>
      </c>
      <c r="BF98" s="221">
        <f>IF(N98="snížená",J98,0)</f>
        <v>0</v>
      </c>
      <c r="BG98" s="221">
        <f>IF(N98="zákl. přenesená",J98,0)</f>
        <v>0</v>
      </c>
      <c r="BH98" s="221">
        <f>IF(N98="sníž. přenesená",J98,0)</f>
        <v>0</v>
      </c>
      <c r="BI98" s="221">
        <f>IF(N98="nulová",J98,0)</f>
        <v>0</v>
      </c>
      <c r="BJ98" s="20" t="s">
        <v>81</v>
      </c>
      <c r="BK98" s="221">
        <f>ROUND(I98*H98,2)</f>
        <v>0</v>
      </c>
      <c r="BL98" s="20" t="s">
        <v>152</v>
      </c>
      <c r="BM98" s="220" t="s">
        <v>2016</v>
      </c>
    </row>
    <row r="99" s="2" customFormat="1" ht="16.5" customHeight="1">
      <c r="A99" s="41"/>
      <c r="B99" s="42"/>
      <c r="C99" s="208" t="s">
        <v>209</v>
      </c>
      <c r="D99" s="208" t="s">
        <v>148</v>
      </c>
      <c r="E99" s="209" t="s">
        <v>2017</v>
      </c>
      <c r="F99" s="210" t="s">
        <v>2018</v>
      </c>
      <c r="G99" s="211" t="s">
        <v>1987</v>
      </c>
      <c r="H99" s="212">
        <v>1</v>
      </c>
      <c r="I99" s="213"/>
      <c r="J99" s="214">
        <f>ROUND(I99*H99,2)</f>
        <v>0</v>
      </c>
      <c r="K99" s="215"/>
      <c r="L99" s="47"/>
      <c r="M99" s="287" t="s">
        <v>19</v>
      </c>
      <c r="N99" s="288" t="s">
        <v>44</v>
      </c>
      <c r="O99" s="274"/>
      <c r="P99" s="289">
        <f>O99*H99</f>
        <v>0</v>
      </c>
      <c r="Q99" s="289">
        <v>0</v>
      </c>
      <c r="R99" s="289">
        <f>Q99*H99</f>
        <v>0</v>
      </c>
      <c r="S99" s="289">
        <v>0</v>
      </c>
      <c r="T99" s="290">
        <f>S99*H99</f>
        <v>0</v>
      </c>
      <c r="U99" s="41"/>
      <c r="V99" s="41"/>
      <c r="W99" s="41"/>
      <c r="X99" s="41"/>
      <c r="Y99" s="41"/>
      <c r="Z99" s="41"/>
      <c r="AA99" s="41"/>
      <c r="AB99" s="41"/>
      <c r="AC99" s="41"/>
      <c r="AD99" s="41"/>
      <c r="AE99" s="41"/>
      <c r="AR99" s="220" t="s">
        <v>152</v>
      </c>
      <c r="AT99" s="220" t="s">
        <v>148</v>
      </c>
      <c r="AU99" s="220" t="s">
        <v>83</v>
      </c>
      <c r="AY99" s="20" t="s">
        <v>146</v>
      </c>
      <c r="BE99" s="221">
        <f>IF(N99="základní",J99,0)</f>
        <v>0</v>
      </c>
      <c r="BF99" s="221">
        <f>IF(N99="snížená",J99,0)</f>
        <v>0</v>
      </c>
      <c r="BG99" s="221">
        <f>IF(N99="zákl. přenesená",J99,0)</f>
        <v>0</v>
      </c>
      <c r="BH99" s="221">
        <f>IF(N99="sníž. přenesená",J99,0)</f>
        <v>0</v>
      </c>
      <c r="BI99" s="221">
        <f>IF(N99="nulová",J99,0)</f>
        <v>0</v>
      </c>
      <c r="BJ99" s="20" t="s">
        <v>81</v>
      </c>
      <c r="BK99" s="221">
        <f>ROUND(I99*H99,2)</f>
        <v>0</v>
      </c>
      <c r="BL99" s="20" t="s">
        <v>152</v>
      </c>
      <c r="BM99" s="220" t="s">
        <v>2019</v>
      </c>
    </row>
    <row r="100" s="2" customFormat="1" ht="6.96" customHeight="1">
      <c r="A100" s="41"/>
      <c r="B100" s="62"/>
      <c r="C100" s="63"/>
      <c r="D100" s="63"/>
      <c r="E100" s="63"/>
      <c r="F100" s="63"/>
      <c r="G100" s="63"/>
      <c r="H100" s="63"/>
      <c r="I100" s="63"/>
      <c r="J100" s="63"/>
      <c r="K100" s="63"/>
      <c r="L100" s="47"/>
      <c r="M100" s="41"/>
      <c r="O100" s="41"/>
      <c r="P100" s="41"/>
      <c r="Q100" s="41"/>
      <c r="R100" s="41"/>
      <c r="S100" s="41"/>
      <c r="T100" s="41"/>
      <c r="U100" s="41"/>
      <c r="V100" s="41"/>
      <c r="W100" s="41"/>
      <c r="X100" s="41"/>
      <c r="Y100" s="41"/>
      <c r="Z100" s="41"/>
      <c r="AA100" s="41"/>
      <c r="AB100" s="41"/>
      <c r="AC100" s="41"/>
      <c r="AD100" s="41"/>
      <c r="AE100" s="41"/>
    </row>
  </sheetData>
  <sheetProtection sheet="1" autoFilter="0" formatColumns="0" formatRows="0" objects="1" scenarios="1" spinCount="100000" saltValue="VncFFxfsqejioP+rjtgjzp1kSFT995Nwf2BL239MthGpfk9nPKyAQrECRoG1xI8jaEWayZHNGwHOc8IOWlAYVw==" hashValue="IYhQtCJ4bxr9Vq3O7I0iQW8Ugu7jCdnWKVgYpm7OXSD50ShsvYTAz7ZQI+e2rYQ1/SMfmM1qVdAXp9Zcjd4qmA==" algorithmName="SHA-512" password="CC35"/>
  <autoFilter ref="C83:K99"/>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93" customWidth="1"/>
    <col min="2" max="2" width="1.667969" style="293" customWidth="1"/>
    <col min="3" max="4" width="5" style="293" customWidth="1"/>
    <col min="5" max="5" width="11.66016" style="293" customWidth="1"/>
    <col min="6" max="6" width="9.160156" style="293" customWidth="1"/>
    <col min="7" max="7" width="5" style="293" customWidth="1"/>
    <col min="8" max="8" width="77.83203" style="293" customWidth="1"/>
    <col min="9" max="10" width="20" style="293" customWidth="1"/>
    <col min="11" max="11" width="1.667969" style="293" customWidth="1"/>
  </cols>
  <sheetData>
    <row r="1" s="1" customFormat="1" ht="37.5" customHeight="1"/>
    <row r="2" s="1" customFormat="1" ht="7.5" customHeight="1">
      <c r="B2" s="294"/>
      <c r="C2" s="295"/>
      <c r="D2" s="295"/>
      <c r="E2" s="295"/>
      <c r="F2" s="295"/>
      <c r="G2" s="295"/>
      <c r="H2" s="295"/>
      <c r="I2" s="295"/>
      <c r="J2" s="295"/>
      <c r="K2" s="296"/>
    </row>
    <row r="3" s="17" customFormat="1" ht="45" customHeight="1">
      <c r="B3" s="297"/>
      <c r="C3" s="298" t="s">
        <v>2020</v>
      </c>
      <c r="D3" s="298"/>
      <c r="E3" s="298"/>
      <c r="F3" s="298"/>
      <c r="G3" s="298"/>
      <c r="H3" s="298"/>
      <c r="I3" s="298"/>
      <c r="J3" s="298"/>
      <c r="K3" s="299"/>
    </row>
    <row r="4" s="1" customFormat="1" ht="25.5" customHeight="1">
      <c r="B4" s="300"/>
      <c r="C4" s="301" t="s">
        <v>2021</v>
      </c>
      <c r="D4" s="301"/>
      <c r="E4" s="301"/>
      <c r="F4" s="301"/>
      <c r="G4" s="301"/>
      <c r="H4" s="301"/>
      <c r="I4" s="301"/>
      <c r="J4" s="301"/>
      <c r="K4" s="302"/>
    </row>
    <row r="5" s="1" customFormat="1" ht="5.25" customHeight="1">
      <c r="B5" s="300"/>
      <c r="C5" s="303"/>
      <c r="D5" s="303"/>
      <c r="E5" s="303"/>
      <c r="F5" s="303"/>
      <c r="G5" s="303"/>
      <c r="H5" s="303"/>
      <c r="I5" s="303"/>
      <c r="J5" s="303"/>
      <c r="K5" s="302"/>
    </row>
    <row r="6" s="1" customFormat="1" ht="15" customHeight="1">
      <c r="B6" s="300"/>
      <c r="C6" s="304" t="s">
        <v>2022</v>
      </c>
      <c r="D6" s="304"/>
      <c r="E6" s="304"/>
      <c r="F6" s="304"/>
      <c r="G6" s="304"/>
      <c r="H6" s="304"/>
      <c r="I6" s="304"/>
      <c r="J6" s="304"/>
      <c r="K6" s="302"/>
    </row>
    <row r="7" s="1" customFormat="1" ht="15" customHeight="1">
      <c r="B7" s="305"/>
      <c r="C7" s="304" t="s">
        <v>2023</v>
      </c>
      <c r="D7" s="304"/>
      <c r="E7" s="304"/>
      <c r="F7" s="304"/>
      <c r="G7" s="304"/>
      <c r="H7" s="304"/>
      <c r="I7" s="304"/>
      <c r="J7" s="304"/>
      <c r="K7" s="302"/>
    </row>
    <row r="8" s="1" customFormat="1" ht="12.75" customHeight="1">
      <c r="B8" s="305"/>
      <c r="C8" s="304"/>
      <c r="D8" s="304"/>
      <c r="E8" s="304"/>
      <c r="F8" s="304"/>
      <c r="G8" s="304"/>
      <c r="H8" s="304"/>
      <c r="I8" s="304"/>
      <c r="J8" s="304"/>
      <c r="K8" s="302"/>
    </row>
    <row r="9" s="1" customFormat="1" ht="15" customHeight="1">
      <c r="B9" s="305"/>
      <c r="C9" s="304" t="s">
        <v>2024</v>
      </c>
      <c r="D9" s="304"/>
      <c r="E9" s="304"/>
      <c r="F9" s="304"/>
      <c r="G9" s="304"/>
      <c r="H9" s="304"/>
      <c r="I9" s="304"/>
      <c r="J9" s="304"/>
      <c r="K9" s="302"/>
    </row>
    <row r="10" s="1" customFormat="1" ht="15" customHeight="1">
      <c r="B10" s="305"/>
      <c r="C10" s="304"/>
      <c r="D10" s="304" t="s">
        <v>2025</v>
      </c>
      <c r="E10" s="304"/>
      <c r="F10" s="304"/>
      <c r="G10" s="304"/>
      <c r="H10" s="304"/>
      <c r="I10" s="304"/>
      <c r="J10" s="304"/>
      <c r="K10" s="302"/>
    </row>
    <row r="11" s="1" customFormat="1" ht="15" customHeight="1">
      <c r="B11" s="305"/>
      <c r="C11" s="306"/>
      <c r="D11" s="304" t="s">
        <v>2026</v>
      </c>
      <c r="E11" s="304"/>
      <c r="F11" s="304"/>
      <c r="G11" s="304"/>
      <c r="H11" s="304"/>
      <c r="I11" s="304"/>
      <c r="J11" s="304"/>
      <c r="K11" s="302"/>
    </row>
    <row r="12" s="1" customFormat="1" ht="15" customHeight="1">
      <c r="B12" s="305"/>
      <c r="C12" s="306"/>
      <c r="D12" s="304"/>
      <c r="E12" s="304"/>
      <c r="F12" s="304"/>
      <c r="G12" s="304"/>
      <c r="H12" s="304"/>
      <c r="I12" s="304"/>
      <c r="J12" s="304"/>
      <c r="K12" s="302"/>
    </row>
    <row r="13" s="1" customFormat="1" ht="15" customHeight="1">
      <c r="B13" s="305"/>
      <c r="C13" s="306"/>
      <c r="D13" s="307" t="s">
        <v>2027</v>
      </c>
      <c r="E13" s="304"/>
      <c r="F13" s="304"/>
      <c r="G13" s="304"/>
      <c r="H13" s="304"/>
      <c r="I13" s="304"/>
      <c r="J13" s="304"/>
      <c r="K13" s="302"/>
    </row>
    <row r="14" s="1" customFormat="1" ht="12.75" customHeight="1">
      <c r="B14" s="305"/>
      <c r="C14" s="306"/>
      <c r="D14" s="306"/>
      <c r="E14" s="306"/>
      <c r="F14" s="306"/>
      <c r="G14" s="306"/>
      <c r="H14" s="306"/>
      <c r="I14" s="306"/>
      <c r="J14" s="306"/>
      <c r="K14" s="302"/>
    </row>
    <row r="15" s="1" customFormat="1" ht="15" customHeight="1">
      <c r="B15" s="305"/>
      <c r="C15" s="306"/>
      <c r="D15" s="304" t="s">
        <v>2028</v>
      </c>
      <c r="E15" s="304"/>
      <c r="F15" s="304"/>
      <c r="G15" s="304"/>
      <c r="H15" s="304"/>
      <c r="I15" s="304"/>
      <c r="J15" s="304"/>
      <c r="K15" s="302"/>
    </row>
    <row r="16" s="1" customFormat="1" ht="15" customHeight="1">
      <c r="B16" s="305"/>
      <c r="C16" s="306"/>
      <c r="D16" s="304" t="s">
        <v>2029</v>
      </c>
      <c r="E16" s="304"/>
      <c r="F16" s="304"/>
      <c r="G16" s="304"/>
      <c r="H16" s="304"/>
      <c r="I16" s="304"/>
      <c r="J16" s="304"/>
      <c r="K16" s="302"/>
    </row>
    <row r="17" s="1" customFormat="1" ht="15" customHeight="1">
      <c r="B17" s="305"/>
      <c r="C17" s="306"/>
      <c r="D17" s="304" t="s">
        <v>2030</v>
      </c>
      <c r="E17" s="304"/>
      <c r="F17" s="304"/>
      <c r="G17" s="304"/>
      <c r="H17" s="304"/>
      <c r="I17" s="304"/>
      <c r="J17" s="304"/>
      <c r="K17" s="302"/>
    </row>
    <row r="18" s="1" customFormat="1" ht="15" customHeight="1">
      <c r="B18" s="305"/>
      <c r="C18" s="306"/>
      <c r="D18" s="306"/>
      <c r="E18" s="308" t="s">
        <v>80</v>
      </c>
      <c r="F18" s="304" t="s">
        <v>2031</v>
      </c>
      <c r="G18" s="304"/>
      <c r="H18" s="304"/>
      <c r="I18" s="304"/>
      <c r="J18" s="304"/>
      <c r="K18" s="302"/>
    </row>
    <row r="19" s="1" customFormat="1" ht="15" customHeight="1">
      <c r="B19" s="305"/>
      <c r="C19" s="306"/>
      <c r="D19" s="306"/>
      <c r="E19" s="308" t="s">
        <v>2032</v>
      </c>
      <c r="F19" s="304" t="s">
        <v>2033</v>
      </c>
      <c r="G19" s="304"/>
      <c r="H19" s="304"/>
      <c r="I19" s="304"/>
      <c r="J19" s="304"/>
      <c r="K19" s="302"/>
    </row>
    <row r="20" s="1" customFormat="1" ht="15" customHeight="1">
      <c r="B20" s="305"/>
      <c r="C20" s="306"/>
      <c r="D20" s="306"/>
      <c r="E20" s="308" t="s">
        <v>2034</v>
      </c>
      <c r="F20" s="304" t="s">
        <v>2035</v>
      </c>
      <c r="G20" s="304"/>
      <c r="H20" s="304"/>
      <c r="I20" s="304"/>
      <c r="J20" s="304"/>
      <c r="K20" s="302"/>
    </row>
    <row r="21" s="1" customFormat="1" ht="15" customHeight="1">
      <c r="B21" s="305"/>
      <c r="C21" s="306"/>
      <c r="D21" s="306"/>
      <c r="E21" s="308" t="s">
        <v>113</v>
      </c>
      <c r="F21" s="304" t="s">
        <v>112</v>
      </c>
      <c r="G21" s="304"/>
      <c r="H21" s="304"/>
      <c r="I21" s="304"/>
      <c r="J21" s="304"/>
      <c r="K21" s="302"/>
    </row>
    <row r="22" s="1" customFormat="1" ht="15" customHeight="1">
      <c r="B22" s="305"/>
      <c r="C22" s="306"/>
      <c r="D22" s="306"/>
      <c r="E22" s="308" t="s">
        <v>2036</v>
      </c>
      <c r="F22" s="304" t="s">
        <v>2037</v>
      </c>
      <c r="G22" s="304"/>
      <c r="H22" s="304"/>
      <c r="I22" s="304"/>
      <c r="J22" s="304"/>
      <c r="K22" s="302"/>
    </row>
    <row r="23" s="1" customFormat="1" ht="15" customHeight="1">
      <c r="B23" s="305"/>
      <c r="C23" s="306"/>
      <c r="D23" s="306"/>
      <c r="E23" s="308" t="s">
        <v>2038</v>
      </c>
      <c r="F23" s="304" t="s">
        <v>2039</v>
      </c>
      <c r="G23" s="304"/>
      <c r="H23" s="304"/>
      <c r="I23" s="304"/>
      <c r="J23" s="304"/>
      <c r="K23" s="302"/>
    </row>
    <row r="24" s="1" customFormat="1" ht="12.75" customHeight="1">
      <c r="B24" s="305"/>
      <c r="C24" s="306"/>
      <c r="D24" s="306"/>
      <c r="E24" s="306"/>
      <c r="F24" s="306"/>
      <c r="G24" s="306"/>
      <c r="H24" s="306"/>
      <c r="I24" s="306"/>
      <c r="J24" s="306"/>
      <c r="K24" s="302"/>
    </row>
    <row r="25" s="1" customFormat="1" ht="15" customHeight="1">
      <c r="B25" s="305"/>
      <c r="C25" s="304" t="s">
        <v>2040</v>
      </c>
      <c r="D25" s="304"/>
      <c r="E25" s="304"/>
      <c r="F25" s="304"/>
      <c r="G25" s="304"/>
      <c r="H25" s="304"/>
      <c r="I25" s="304"/>
      <c r="J25" s="304"/>
      <c r="K25" s="302"/>
    </row>
    <row r="26" s="1" customFormat="1" ht="15" customHeight="1">
      <c r="B26" s="305"/>
      <c r="C26" s="304" t="s">
        <v>2041</v>
      </c>
      <c r="D26" s="304"/>
      <c r="E26" s="304"/>
      <c r="F26" s="304"/>
      <c r="G26" s="304"/>
      <c r="H26" s="304"/>
      <c r="I26" s="304"/>
      <c r="J26" s="304"/>
      <c r="K26" s="302"/>
    </row>
    <row r="27" s="1" customFormat="1" ht="15" customHeight="1">
      <c r="B27" s="305"/>
      <c r="C27" s="304"/>
      <c r="D27" s="304" t="s">
        <v>2042</v>
      </c>
      <c r="E27" s="304"/>
      <c r="F27" s="304"/>
      <c r="G27" s="304"/>
      <c r="H27" s="304"/>
      <c r="I27" s="304"/>
      <c r="J27" s="304"/>
      <c r="K27" s="302"/>
    </row>
    <row r="28" s="1" customFormat="1" ht="15" customHeight="1">
      <c r="B28" s="305"/>
      <c r="C28" s="306"/>
      <c r="D28" s="304" t="s">
        <v>2043</v>
      </c>
      <c r="E28" s="304"/>
      <c r="F28" s="304"/>
      <c r="G28" s="304"/>
      <c r="H28" s="304"/>
      <c r="I28" s="304"/>
      <c r="J28" s="304"/>
      <c r="K28" s="302"/>
    </row>
    <row r="29" s="1" customFormat="1" ht="12.75" customHeight="1">
      <c r="B29" s="305"/>
      <c r="C29" s="306"/>
      <c r="D29" s="306"/>
      <c r="E29" s="306"/>
      <c r="F29" s="306"/>
      <c r="G29" s="306"/>
      <c r="H29" s="306"/>
      <c r="I29" s="306"/>
      <c r="J29" s="306"/>
      <c r="K29" s="302"/>
    </row>
    <row r="30" s="1" customFormat="1" ht="15" customHeight="1">
      <c r="B30" s="305"/>
      <c r="C30" s="306"/>
      <c r="D30" s="304" t="s">
        <v>2044</v>
      </c>
      <c r="E30" s="304"/>
      <c r="F30" s="304"/>
      <c r="G30" s="304"/>
      <c r="H30" s="304"/>
      <c r="I30" s="304"/>
      <c r="J30" s="304"/>
      <c r="K30" s="302"/>
    </row>
    <row r="31" s="1" customFormat="1" ht="15" customHeight="1">
      <c r="B31" s="305"/>
      <c r="C31" s="306"/>
      <c r="D31" s="304" t="s">
        <v>2045</v>
      </c>
      <c r="E31" s="304"/>
      <c r="F31" s="304"/>
      <c r="G31" s="304"/>
      <c r="H31" s="304"/>
      <c r="I31" s="304"/>
      <c r="J31" s="304"/>
      <c r="K31" s="302"/>
    </row>
    <row r="32" s="1" customFormat="1" ht="12.75" customHeight="1">
      <c r="B32" s="305"/>
      <c r="C32" s="306"/>
      <c r="D32" s="306"/>
      <c r="E32" s="306"/>
      <c r="F32" s="306"/>
      <c r="G32" s="306"/>
      <c r="H32" s="306"/>
      <c r="I32" s="306"/>
      <c r="J32" s="306"/>
      <c r="K32" s="302"/>
    </row>
    <row r="33" s="1" customFormat="1" ht="15" customHeight="1">
      <c r="B33" s="305"/>
      <c r="C33" s="306"/>
      <c r="D33" s="304" t="s">
        <v>2046</v>
      </c>
      <c r="E33" s="304"/>
      <c r="F33" s="304"/>
      <c r="G33" s="304"/>
      <c r="H33" s="304"/>
      <c r="I33" s="304"/>
      <c r="J33" s="304"/>
      <c r="K33" s="302"/>
    </row>
    <row r="34" s="1" customFormat="1" ht="15" customHeight="1">
      <c r="B34" s="305"/>
      <c r="C34" s="306"/>
      <c r="D34" s="304" t="s">
        <v>2047</v>
      </c>
      <c r="E34" s="304"/>
      <c r="F34" s="304"/>
      <c r="G34" s="304"/>
      <c r="H34" s="304"/>
      <c r="I34" s="304"/>
      <c r="J34" s="304"/>
      <c r="K34" s="302"/>
    </row>
    <row r="35" s="1" customFormat="1" ht="15" customHeight="1">
      <c r="B35" s="305"/>
      <c r="C35" s="306"/>
      <c r="D35" s="304" t="s">
        <v>2048</v>
      </c>
      <c r="E35" s="304"/>
      <c r="F35" s="304"/>
      <c r="G35" s="304"/>
      <c r="H35" s="304"/>
      <c r="I35" s="304"/>
      <c r="J35" s="304"/>
      <c r="K35" s="302"/>
    </row>
    <row r="36" s="1" customFormat="1" ht="15" customHeight="1">
      <c r="B36" s="305"/>
      <c r="C36" s="306"/>
      <c r="D36" s="304"/>
      <c r="E36" s="307" t="s">
        <v>132</v>
      </c>
      <c r="F36" s="304"/>
      <c r="G36" s="304" t="s">
        <v>2049</v>
      </c>
      <c r="H36" s="304"/>
      <c r="I36" s="304"/>
      <c r="J36" s="304"/>
      <c r="K36" s="302"/>
    </row>
    <row r="37" s="1" customFormat="1" ht="30.75" customHeight="1">
      <c r="B37" s="305"/>
      <c r="C37" s="306"/>
      <c r="D37" s="304"/>
      <c r="E37" s="307" t="s">
        <v>2050</v>
      </c>
      <c r="F37" s="304"/>
      <c r="G37" s="304" t="s">
        <v>2051</v>
      </c>
      <c r="H37" s="304"/>
      <c r="I37" s="304"/>
      <c r="J37" s="304"/>
      <c r="K37" s="302"/>
    </row>
    <row r="38" s="1" customFormat="1" ht="15" customHeight="1">
      <c r="B38" s="305"/>
      <c r="C38" s="306"/>
      <c r="D38" s="304"/>
      <c r="E38" s="307" t="s">
        <v>54</v>
      </c>
      <c r="F38" s="304"/>
      <c r="G38" s="304" t="s">
        <v>2052</v>
      </c>
      <c r="H38" s="304"/>
      <c r="I38" s="304"/>
      <c r="J38" s="304"/>
      <c r="K38" s="302"/>
    </row>
    <row r="39" s="1" customFormat="1" ht="15" customHeight="1">
      <c r="B39" s="305"/>
      <c r="C39" s="306"/>
      <c r="D39" s="304"/>
      <c r="E39" s="307" t="s">
        <v>55</v>
      </c>
      <c r="F39" s="304"/>
      <c r="G39" s="304" t="s">
        <v>2053</v>
      </c>
      <c r="H39" s="304"/>
      <c r="I39" s="304"/>
      <c r="J39" s="304"/>
      <c r="K39" s="302"/>
    </row>
    <row r="40" s="1" customFormat="1" ht="15" customHeight="1">
      <c r="B40" s="305"/>
      <c r="C40" s="306"/>
      <c r="D40" s="304"/>
      <c r="E40" s="307" t="s">
        <v>133</v>
      </c>
      <c r="F40" s="304"/>
      <c r="G40" s="304" t="s">
        <v>2054</v>
      </c>
      <c r="H40" s="304"/>
      <c r="I40" s="304"/>
      <c r="J40" s="304"/>
      <c r="K40" s="302"/>
    </row>
    <row r="41" s="1" customFormat="1" ht="15" customHeight="1">
      <c r="B41" s="305"/>
      <c r="C41" s="306"/>
      <c r="D41" s="304"/>
      <c r="E41" s="307" t="s">
        <v>134</v>
      </c>
      <c r="F41" s="304"/>
      <c r="G41" s="304" t="s">
        <v>2055</v>
      </c>
      <c r="H41" s="304"/>
      <c r="I41" s="304"/>
      <c r="J41" s="304"/>
      <c r="K41" s="302"/>
    </row>
    <row r="42" s="1" customFormat="1" ht="15" customHeight="1">
      <c r="B42" s="305"/>
      <c r="C42" s="306"/>
      <c r="D42" s="304"/>
      <c r="E42" s="307" t="s">
        <v>2056</v>
      </c>
      <c r="F42" s="304"/>
      <c r="G42" s="304" t="s">
        <v>2057</v>
      </c>
      <c r="H42" s="304"/>
      <c r="I42" s="304"/>
      <c r="J42" s="304"/>
      <c r="K42" s="302"/>
    </row>
    <row r="43" s="1" customFormat="1" ht="15" customHeight="1">
      <c r="B43" s="305"/>
      <c r="C43" s="306"/>
      <c r="D43" s="304"/>
      <c r="E43" s="307"/>
      <c r="F43" s="304"/>
      <c r="G43" s="304" t="s">
        <v>2058</v>
      </c>
      <c r="H43" s="304"/>
      <c r="I43" s="304"/>
      <c r="J43" s="304"/>
      <c r="K43" s="302"/>
    </row>
    <row r="44" s="1" customFormat="1" ht="15" customHeight="1">
      <c r="B44" s="305"/>
      <c r="C44" s="306"/>
      <c r="D44" s="304"/>
      <c r="E44" s="307" t="s">
        <v>2059</v>
      </c>
      <c r="F44" s="304"/>
      <c r="G44" s="304" t="s">
        <v>2060</v>
      </c>
      <c r="H44" s="304"/>
      <c r="I44" s="304"/>
      <c r="J44" s="304"/>
      <c r="K44" s="302"/>
    </row>
    <row r="45" s="1" customFormat="1" ht="15" customHeight="1">
      <c r="B45" s="305"/>
      <c r="C45" s="306"/>
      <c r="D45" s="304"/>
      <c r="E45" s="307" t="s">
        <v>136</v>
      </c>
      <c r="F45" s="304"/>
      <c r="G45" s="304" t="s">
        <v>2061</v>
      </c>
      <c r="H45" s="304"/>
      <c r="I45" s="304"/>
      <c r="J45" s="304"/>
      <c r="K45" s="302"/>
    </row>
    <row r="46" s="1" customFormat="1" ht="12.75" customHeight="1">
      <c r="B46" s="305"/>
      <c r="C46" s="306"/>
      <c r="D46" s="304"/>
      <c r="E46" s="304"/>
      <c r="F46" s="304"/>
      <c r="G46" s="304"/>
      <c r="H46" s="304"/>
      <c r="I46" s="304"/>
      <c r="J46" s="304"/>
      <c r="K46" s="302"/>
    </row>
    <row r="47" s="1" customFormat="1" ht="15" customHeight="1">
      <c r="B47" s="305"/>
      <c r="C47" s="306"/>
      <c r="D47" s="304" t="s">
        <v>2062</v>
      </c>
      <c r="E47" s="304"/>
      <c r="F47" s="304"/>
      <c r="G47" s="304"/>
      <c r="H47" s="304"/>
      <c r="I47" s="304"/>
      <c r="J47" s="304"/>
      <c r="K47" s="302"/>
    </row>
    <row r="48" s="1" customFormat="1" ht="15" customHeight="1">
      <c r="B48" s="305"/>
      <c r="C48" s="306"/>
      <c r="D48" s="306"/>
      <c r="E48" s="304" t="s">
        <v>2063</v>
      </c>
      <c r="F48" s="304"/>
      <c r="G48" s="304"/>
      <c r="H48" s="304"/>
      <c r="I48" s="304"/>
      <c r="J48" s="304"/>
      <c r="K48" s="302"/>
    </row>
    <row r="49" s="1" customFormat="1" ht="15" customHeight="1">
      <c r="B49" s="305"/>
      <c r="C49" s="306"/>
      <c r="D49" s="306"/>
      <c r="E49" s="304" t="s">
        <v>2064</v>
      </c>
      <c r="F49" s="304"/>
      <c r="G49" s="304"/>
      <c r="H49" s="304"/>
      <c r="I49" s="304"/>
      <c r="J49" s="304"/>
      <c r="K49" s="302"/>
    </row>
    <row r="50" s="1" customFormat="1" ht="15" customHeight="1">
      <c r="B50" s="305"/>
      <c r="C50" s="306"/>
      <c r="D50" s="306"/>
      <c r="E50" s="304" t="s">
        <v>2065</v>
      </c>
      <c r="F50" s="304"/>
      <c r="G50" s="304"/>
      <c r="H50" s="304"/>
      <c r="I50" s="304"/>
      <c r="J50" s="304"/>
      <c r="K50" s="302"/>
    </row>
    <row r="51" s="1" customFormat="1" ht="15" customHeight="1">
      <c r="B51" s="305"/>
      <c r="C51" s="306"/>
      <c r="D51" s="304" t="s">
        <v>2066</v>
      </c>
      <c r="E51" s="304"/>
      <c r="F51" s="304"/>
      <c r="G51" s="304"/>
      <c r="H51" s="304"/>
      <c r="I51" s="304"/>
      <c r="J51" s="304"/>
      <c r="K51" s="302"/>
    </row>
    <row r="52" s="1" customFormat="1" ht="25.5" customHeight="1">
      <c r="B52" s="300"/>
      <c r="C52" s="301" t="s">
        <v>2067</v>
      </c>
      <c r="D52" s="301"/>
      <c r="E52" s="301"/>
      <c r="F52" s="301"/>
      <c r="G52" s="301"/>
      <c r="H52" s="301"/>
      <c r="I52" s="301"/>
      <c r="J52" s="301"/>
      <c r="K52" s="302"/>
    </row>
    <row r="53" s="1" customFormat="1" ht="5.25" customHeight="1">
      <c r="B53" s="300"/>
      <c r="C53" s="303"/>
      <c r="D53" s="303"/>
      <c r="E53" s="303"/>
      <c r="F53" s="303"/>
      <c r="G53" s="303"/>
      <c r="H53" s="303"/>
      <c r="I53" s="303"/>
      <c r="J53" s="303"/>
      <c r="K53" s="302"/>
    </row>
    <row r="54" s="1" customFormat="1" ht="15" customHeight="1">
      <c r="B54" s="300"/>
      <c r="C54" s="304" t="s">
        <v>2068</v>
      </c>
      <c r="D54" s="304"/>
      <c r="E54" s="304"/>
      <c r="F54" s="304"/>
      <c r="G54" s="304"/>
      <c r="H54" s="304"/>
      <c r="I54" s="304"/>
      <c r="J54" s="304"/>
      <c r="K54" s="302"/>
    </row>
    <row r="55" s="1" customFormat="1" ht="15" customHeight="1">
      <c r="B55" s="300"/>
      <c r="C55" s="304" t="s">
        <v>2069</v>
      </c>
      <c r="D55" s="304"/>
      <c r="E55" s="304"/>
      <c r="F55" s="304"/>
      <c r="G55" s="304"/>
      <c r="H55" s="304"/>
      <c r="I55" s="304"/>
      <c r="J55" s="304"/>
      <c r="K55" s="302"/>
    </row>
    <row r="56" s="1" customFormat="1" ht="12.75" customHeight="1">
      <c r="B56" s="300"/>
      <c r="C56" s="304"/>
      <c r="D56" s="304"/>
      <c r="E56" s="304"/>
      <c r="F56" s="304"/>
      <c r="G56" s="304"/>
      <c r="H56" s="304"/>
      <c r="I56" s="304"/>
      <c r="J56" s="304"/>
      <c r="K56" s="302"/>
    </row>
    <row r="57" s="1" customFormat="1" ht="15" customHeight="1">
      <c r="B57" s="300"/>
      <c r="C57" s="304" t="s">
        <v>2070</v>
      </c>
      <c r="D57" s="304"/>
      <c r="E57" s="304"/>
      <c r="F57" s="304"/>
      <c r="G57" s="304"/>
      <c r="H57" s="304"/>
      <c r="I57" s="304"/>
      <c r="J57" s="304"/>
      <c r="K57" s="302"/>
    </row>
    <row r="58" s="1" customFormat="1" ht="15" customHeight="1">
      <c r="B58" s="300"/>
      <c r="C58" s="306"/>
      <c r="D58" s="304" t="s">
        <v>2071</v>
      </c>
      <c r="E58" s="304"/>
      <c r="F58" s="304"/>
      <c r="G58" s="304"/>
      <c r="H58" s="304"/>
      <c r="I58" s="304"/>
      <c r="J58" s="304"/>
      <c r="K58" s="302"/>
    </row>
    <row r="59" s="1" customFormat="1" ht="15" customHeight="1">
      <c r="B59" s="300"/>
      <c r="C59" s="306"/>
      <c r="D59" s="304" t="s">
        <v>2072</v>
      </c>
      <c r="E59" s="304"/>
      <c r="F59" s="304"/>
      <c r="G59" s="304"/>
      <c r="H59" s="304"/>
      <c r="I59" s="304"/>
      <c r="J59" s="304"/>
      <c r="K59" s="302"/>
    </row>
    <row r="60" s="1" customFormat="1" ht="15" customHeight="1">
      <c r="B60" s="300"/>
      <c r="C60" s="306"/>
      <c r="D60" s="304" t="s">
        <v>2073</v>
      </c>
      <c r="E60" s="304"/>
      <c r="F60" s="304"/>
      <c r="G60" s="304"/>
      <c r="H60" s="304"/>
      <c r="I60" s="304"/>
      <c r="J60" s="304"/>
      <c r="K60" s="302"/>
    </row>
    <row r="61" s="1" customFormat="1" ht="15" customHeight="1">
      <c r="B61" s="300"/>
      <c r="C61" s="306"/>
      <c r="D61" s="304" t="s">
        <v>2074</v>
      </c>
      <c r="E61" s="304"/>
      <c r="F61" s="304"/>
      <c r="G61" s="304"/>
      <c r="H61" s="304"/>
      <c r="I61" s="304"/>
      <c r="J61" s="304"/>
      <c r="K61" s="302"/>
    </row>
    <row r="62" s="1" customFormat="1" ht="15" customHeight="1">
      <c r="B62" s="300"/>
      <c r="C62" s="306"/>
      <c r="D62" s="309" t="s">
        <v>2075</v>
      </c>
      <c r="E62" s="309"/>
      <c r="F62" s="309"/>
      <c r="G62" s="309"/>
      <c r="H62" s="309"/>
      <c r="I62" s="309"/>
      <c r="J62" s="309"/>
      <c r="K62" s="302"/>
    </row>
    <row r="63" s="1" customFormat="1" ht="15" customHeight="1">
      <c r="B63" s="300"/>
      <c r="C63" s="306"/>
      <c r="D63" s="304" t="s">
        <v>2076</v>
      </c>
      <c r="E63" s="304"/>
      <c r="F63" s="304"/>
      <c r="G63" s="304"/>
      <c r="H63" s="304"/>
      <c r="I63" s="304"/>
      <c r="J63" s="304"/>
      <c r="K63" s="302"/>
    </row>
    <row r="64" s="1" customFormat="1" ht="12.75" customHeight="1">
      <c r="B64" s="300"/>
      <c r="C64" s="306"/>
      <c r="D64" s="306"/>
      <c r="E64" s="310"/>
      <c r="F64" s="306"/>
      <c r="G64" s="306"/>
      <c r="H64" s="306"/>
      <c r="I64" s="306"/>
      <c r="J64" s="306"/>
      <c r="K64" s="302"/>
    </row>
    <row r="65" s="1" customFormat="1" ht="15" customHeight="1">
      <c r="B65" s="300"/>
      <c r="C65" s="306"/>
      <c r="D65" s="304" t="s">
        <v>2077</v>
      </c>
      <c r="E65" s="304"/>
      <c r="F65" s="304"/>
      <c r="G65" s="304"/>
      <c r="H65" s="304"/>
      <c r="I65" s="304"/>
      <c r="J65" s="304"/>
      <c r="K65" s="302"/>
    </row>
    <row r="66" s="1" customFormat="1" ht="15" customHeight="1">
      <c r="B66" s="300"/>
      <c r="C66" s="306"/>
      <c r="D66" s="309" t="s">
        <v>2078</v>
      </c>
      <c r="E66" s="309"/>
      <c r="F66" s="309"/>
      <c r="G66" s="309"/>
      <c r="H66" s="309"/>
      <c r="I66" s="309"/>
      <c r="J66" s="309"/>
      <c r="K66" s="302"/>
    </row>
    <row r="67" s="1" customFormat="1" ht="15" customHeight="1">
      <c r="B67" s="300"/>
      <c r="C67" s="306"/>
      <c r="D67" s="304" t="s">
        <v>2079</v>
      </c>
      <c r="E67" s="304"/>
      <c r="F67" s="304"/>
      <c r="G67" s="304"/>
      <c r="H67" s="304"/>
      <c r="I67" s="304"/>
      <c r="J67" s="304"/>
      <c r="K67" s="302"/>
    </row>
    <row r="68" s="1" customFormat="1" ht="15" customHeight="1">
      <c r="B68" s="300"/>
      <c r="C68" s="306"/>
      <c r="D68" s="304" t="s">
        <v>2080</v>
      </c>
      <c r="E68" s="304"/>
      <c r="F68" s="304"/>
      <c r="G68" s="304"/>
      <c r="H68" s="304"/>
      <c r="I68" s="304"/>
      <c r="J68" s="304"/>
      <c r="K68" s="302"/>
    </row>
    <row r="69" s="1" customFormat="1" ht="15" customHeight="1">
      <c r="B69" s="300"/>
      <c r="C69" s="306"/>
      <c r="D69" s="304" t="s">
        <v>2081</v>
      </c>
      <c r="E69" s="304"/>
      <c r="F69" s="304"/>
      <c r="G69" s="304"/>
      <c r="H69" s="304"/>
      <c r="I69" s="304"/>
      <c r="J69" s="304"/>
      <c r="K69" s="302"/>
    </row>
    <row r="70" s="1" customFormat="1" ht="15" customHeight="1">
      <c r="B70" s="300"/>
      <c r="C70" s="306"/>
      <c r="D70" s="304" t="s">
        <v>2082</v>
      </c>
      <c r="E70" s="304"/>
      <c r="F70" s="304"/>
      <c r="G70" s="304"/>
      <c r="H70" s="304"/>
      <c r="I70" s="304"/>
      <c r="J70" s="304"/>
      <c r="K70" s="302"/>
    </row>
    <row r="71" s="1" customFormat="1" ht="12.75" customHeight="1">
      <c r="B71" s="311"/>
      <c r="C71" s="312"/>
      <c r="D71" s="312"/>
      <c r="E71" s="312"/>
      <c r="F71" s="312"/>
      <c r="G71" s="312"/>
      <c r="H71" s="312"/>
      <c r="I71" s="312"/>
      <c r="J71" s="312"/>
      <c r="K71" s="313"/>
    </row>
    <row r="72" s="1" customFormat="1" ht="18.75" customHeight="1">
      <c r="B72" s="314"/>
      <c r="C72" s="314"/>
      <c r="D72" s="314"/>
      <c r="E72" s="314"/>
      <c r="F72" s="314"/>
      <c r="G72" s="314"/>
      <c r="H72" s="314"/>
      <c r="I72" s="314"/>
      <c r="J72" s="314"/>
      <c r="K72" s="315"/>
    </row>
    <row r="73" s="1" customFormat="1" ht="18.75" customHeight="1">
      <c r="B73" s="315"/>
      <c r="C73" s="315"/>
      <c r="D73" s="315"/>
      <c r="E73" s="315"/>
      <c r="F73" s="315"/>
      <c r="G73" s="315"/>
      <c r="H73" s="315"/>
      <c r="I73" s="315"/>
      <c r="J73" s="315"/>
      <c r="K73" s="315"/>
    </row>
    <row r="74" s="1" customFormat="1" ht="7.5" customHeight="1">
      <c r="B74" s="316"/>
      <c r="C74" s="317"/>
      <c r="D74" s="317"/>
      <c r="E74" s="317"/>
      <c r="F74" s="317"/>
      <c r="G74" s="317"/>
      <c r="H74" s="317"/>
      <c r="I74" s="317"/>
      <c r="J74" s="317"/>
      <c r="K74" s="318"/>
    </row>
    <row r="75" s="1" customFormat="1" ht="45" customHeight="1">
      <c r="B75" s="319"/>
      <c r="C75" s="320" t="s">
        <v>2083</v>
      </c>
      <c r="D75" s="320"/>
      <c r="E75" s="320"/>
      <c r="F75" s="320"/>
      <c r="G75" s="320"/>
      <c r="H75" s="320"/>
      <c r="I75" s="320"/>
      <c r="J75" s="320"/>
      <c r="K75" s="321"/>
    </row>
    <row r="76" s="1" customFormat="1" ht="17.25" customHeight="1">
      <c r="B76" s="319"/>
      <c r="C76" s="322" t="s">
        <v>2084</v>
      </c>
      <c r="D76" s="322"/>
      <c r="E76" s="322"/>
      <c r="F76" s="322" t="s">
        <v>2085</v>
      </c>
      <c r="G76" s="323"/>
      <c r="H76" s="322" t="s">
        <v>55</v>
      </c>
      <c r="I76" s="322" t="s">
        <v>58</v>
      </c>
      <c r="J76" s="322" t="s">
        <v>2086</v>
      </c>
      <c r="K76" s="321"/>
    </row>
    <row r="77" s="1" customFormat="1" ht="17.25" customHeight="1">
      <c r="B77" s="319"/>
      <c r="C77" s="324" t="s">
        <v>2087</v>
      </c>
      <c r="D77" s="324"/>
      <c r="E77" s="324"/>
      <c r="F77" s="325" t="s">
        <v>2088</v>
      </c>
      <c r="G77" s="326"/>
      <c r="H77" s="324"/>
      <c r="I77" s="324"/>
      <c r="J77" s="324" t="s">
        <v>2089</v>
      </c>
      <c r="K77" s="321"/>
    </row>
    <row r="78" s="1" customFormat="1" ht="5.25" customHeight="1">
      <c r="B78" s="319"/>
      <c r="C78" s="327"/>
      <c r="D78" s="327"/>
      <c r="E78" s="327"/>
      <c r="F78" s="327"/>
      <c r="G78" s="328"/>
      <c r="H78" s="327"/>
      <c r="I78" s="327"/>
      <c r="J78" s="327"/>
      <c r="K78" s="321"/>
    </row>
    <row r="79" s="1" customFormat="1" ht="15" customHeight="1">
      <c r="B79" s="319"/>
      <c r="C79" s="307" t="s">
        <v>54</v>
      </c>
      <c r="D79" s="329"/>
      <c r="E79" s="329"/>
      <c r="F79" s="330" t="s">
        <v>2090</v>
      </c>
      <c r="G79" s="331"/>
      <c r="H79" s="307" t="s">
        <v>2091</v>
      </c>
      <c r="I79" s="307" t="s">
        <v>2092</v>
      </c>
      <c r="J79" s="307">
        <v>20</v>
      </c>
      <c r="K79" s="321"/>
    </row>
    <row r="80" s="1" customFormat="1" ht="15" customHeight="1">
      <c r="B80" s="319"/>
      <c r="C80" s="307" t="s">
        <v>2093</v>
      </c>
      <c r="D80" s="307"/>
      <c r="E80" s="307"/>
      <c r="F80" s="330" t="s">
        <v>2090</v>
      </c>
      <c r="G80" s="331"/>
      <c r="H80" s="307" t="s">
        <v>2094</v>
      </c>
      <c r="I80" s="307" t="s">
        <v>2092</v>
      </c>
      <c r="J80" s="307">
        <v>120</v>
      </c>
      <c r="K80" s="321"/>
    </row>
    <row r="81" s="1" customFormat="1" ht="15" customHeight="1">
      <c r="B81" s="332"/>
      <c r="C81" s="307" t="s">
        <v>2095</v>
      </c>
      <c r="D81" s="307"/>
      <c r="E81" s="307"/>
      <c r="F81" s="330" t="s">
        <v>2096</v>
      </c>
      <c r="G81" s="331"/>
      <c r="H81" s="307" t="s">
        <v>2097</v>
      </c>
      <c r="I81" s="307" t="s">
        <v>2092</v>
      </c>
      <c r="J81" s="307">
        <v>50</v>
      </c>
      <c r="K81" s="321"/>
    </row>
    <row r="82" s="1" customFormat="1" ht="15" customHeight="1">
      <c r="B82" s="332"/>
      <c r="C82" s="307" t="s">
        <v>2098</v>
      </c>
      <c r="D82" s="307"/>
      <c r="E82" s="307"/>
      <c r="F82" s="330" t="s">
        <v>2090</v>
      </c>
      <c r="G82" s="331"/>
      <c r="H82" s="307" t="s">
        <v>2099</v>
      </c>
      <c r="I82" s="307" t="s">
        <v>2100</v>
      </c>
      <c r="J82" s="307"/>
      <c r="K82" s="321"/>
    </row>
    <row r="83" s="1" customFormat="1" ht="15" customHeight="1">
      <c r="B83" s="332"/>
      <c r="C83" s="333" t="s">
        <v>2101</v>
      </c>
      <c r="D83" s="333"/>
      <c r="E83" s="333"/>
      <c r="F83" s="334" t="s">
        <v>2096</v>
      </c>
      <c r="G83" s="333"/>
      <c r="H83" s="333" t="s">
        <v>2102</v>
      </c>
      <c r="I83" s="333" t="s">
        <v>2092</v>
      </c>
      <c r="J83" s="333">
        <v>15</v>
      </c>
      <c r="K83" s="321"/>
    </row>
    <row r="84" s="1" customFormat="1" ht="15" customHeight="1">
      <c r="B84" s="332"/>
      <c r="C84" s="333" t="s">
        <v>2103</v>
      </c>
      <c r="D84" s="333"/>
      <c r="E84" s="333"/>
      <c r="F84" s="334" t="s">
        <v>2096</v>
      </c>
      <c r="G84" s="333"/>
      <c r="H84" s="333" t="s">
        <v>2104</v>
      </c>
      <c r="I84" s="333" t="s">
        <v>2092</v>
      </c>
      <c r="J84" s="333">
        <v>15</v>
      </c>
      <c r="K84" s="321"/>
    </row>
    <row r="85" s="1" customFormat="1" ht="15" customHeight="1">
      <c r="B85" s="332"/>
      <c r="C85" s="333" t="s">
        <v>2105</v>
      </c>
      <c r="D85" s="333"/>
      <c r="E85" s="333"/>
      <c r="F85" s="334" t="s">
        <v>2096</v>
      </c>
      <c r="G85" s="333"/>
      <c r="H85" s="333" t="s">
        <v>2106</v>
      </c>
      <c r="I85" s="333" t="s">
        <v>2092</v>
      </c>
      <c r="J85" s="333">
        <v>20</v>
      </c>
      <c r="K85" s="321"/>
    </row>
    <row r="86" s="1" customFormat="1" ht="15" customHeight="1">
      <c r="B86" s="332"/>
      <c r="C86" s="333" t="s">
        <v>2107</v>
      </c>
      <c r="D86" s="333"/>
      <c r="E86" s="333"/>
      <c r="F86" s="334" t="s">
        <v>2096</v>
      </c>
      <c r="G86" s="333"/>
      <c r="H86" s="333" t="s">
        <v>2108</v>
      </c>
      <c r="I86" s="333" t="s">
        <v>2092</v>
      </c>
      <c r="J86" s="333">
        <v>20</v>
      </c>
      <c r="K86" s="321"/>
    </row>
    <row r="87" s="1" customFormat="1" ht="15" customHeight="1">
      <c r="B87" s="332"/>
      <c r="C87" s="307" t="s">
        <v>2109</v>
      </c>
      <c r="D87" s="307"/>
      <c r="E87" s="307"/>
      <c r="F87" s="330" t="s">
        <v>2096</v>
      </c>
      <c r="G87" s="331"/>
      <c r="H87" s="307" t="s">
        <v>2110</v>
      </c>
      <c r="I87" s="307" t="s">
        <v>2092</v>
      </c>
      <c r="J87" s="307">
        <v>50</v>
      </c>
      <c r="K87" s="321"/>
    </row>
    <row r="88" s="1" customFormat="1" ht="15" customHeight="1">
      <c r="B88" s="332"/>
      <c r="C88" s="307" t="s">
        <v>2111</v>
      </c>
      <c r="D88" s="307"/>
      <c r="E88" s="307"/>
      <c r="F88" s="330" t="s">
        <v>2096</v>
      </c>
      <c r="G88" s="331"/>
      <c r="H88" s="307" t="s">
        <v>2112</v>
      </c>
      <c r="I88" s="307" t="s">
        <v>2092</v>
      </c>
      <c r="J88" s="307">
        <v>20</v>
      </c>
      <c r="K88" s="321"/>
    </row>
    <row r="89" s="1" customFormat="1" ht="15" customHeight="1">
      <c r="B89" s="332"/>
      <c r="C89" s="307" t="s">
        <v>2113</v>
      </c>
      <c r="D89" s="307"/>
      <c r="E89" s="307"/>
      <c r="F89" s="330" t="s">
        <v>2096</v>
      </c>
      <c r="G89" s="331"/>
      <c r="H89" s="307" t="s">
        <v>2114</v>
      </c>
      <c r="I89" s="307" t="s">
        <v>2092</v>
      </c>
      <c r="J89" s="307">
        <v>20</v>
      </c>
      <c r="K89" s="321"/>
    </row>
    <row r="90" s="1" customFormat="1" ht="15" customHeight="1">
      <c r="B90" s="332"/>
      <c r="C90" s="307" t="s">
        <v>2115</v>
      </c>
      <c r="D90" s="307"/>
      <c r="E90" s="307"/>
      <c r="F90" s="330" t="s">
        <v>2096</v>
      </c>
      <c r="G90" s="331"/>
      <c r="H90" s="307" t="s">
        <v>2116</v>
      </c>
      <c r="I90" s="307" t="s">
        <v>2092</v>
      </c>
      <c r="J90" s="307">
        <v>50</v>
      </c>
      <c r="K90" s="321"/>
    </row>
    <row r="91" s="1" customFormat="1" ht="15" customHeight="1">
      <c r="B91" s="332"/>
      <c r="C91" s="307" t="s">
        <v>2117</v>
      </c>
      <c r="D91" s="307"/>
      <c r="E91" s="307"/>
      <c r="F91" s="330" t="s">
        <v>2096</v>
      </c>
      <c r="G91" s="331"/>
      <c r="H91" s="307" t="s">
        <v>2117</v>
      </c>
      <c r="I91" s="307" t="s">
        <v>2092</v>
      </c>
      <c r="J91" s="307">
        <v>50</v>
      </c>
      <c r="K91" s="321"/>
    </row>
    <row r="92" s="1" customFormat="1" ht="15" customHeight="1">
      <c r="B92" s="332"/>
      <c r="C92" s="307" t="s">
        <v>2118</v>
      </c>
      <c r="D92" s="307"/>
      <c r="E92" s="307"/>
      <c r="F92" s="330" t="s">
        <v>2096</v>
      </c>
      <c r="G92" s="331"/>
      <c r="H92" s="307" t="s">
        <v>2119</v>
      </c>
      <c r="I92" s="307" t="s">
        <v>2092</v>
      </c>
      <c r="J92" s="307">
        <v>255</v>
      </c>
      <c r="K92" s="321"/>
    </row>
    <row r="93" s="1" customFormat="1" ht="15" customHeight="1">
      <c r="B93" s="332"/>
      <c r="C93" s="307" t="s">
        <v>2120</v>
      </c>
      <c r="D93" s="307"/>
      <c r="E93" s="307"/>
      <c r="F93" s="330" t="s">
        <v>2090</v>
      </c>
      <c r="G93" s="331"/>
      <c r="H93" s="307" t="s">
        <v>2121</v>
      </c>
      <c r="I93" s="307" t="s">
        <v>2122</v>
      </c>
      <c r="J93" s="307"/>
      <c r="K93" s="321"/>
    </row>
    <row r="94" s="1" customFormat="1" ht="15" customHeight="1">
      <c r="B94" s="332"/>
      <c r="C94" s="307" t="s">
        <v>2123</v>
      </c>
      <c r="D94" s="307"/>
      <c r="E94" s="307"/>
      <c r="F94" s="330" t="s">
        <v>2090</v>
      </c>
      <c r="G94" s="331"/>
      <c r="H94" s="307" t="s">
        <v>2124</v>
      </c>
      <c r="I94" s="307" t="s">
        <v>2125</v>
      </c>
      <c r="J94" s="307"/>
      <c r="K94" s="321"/>
    </row>
    <row r="95" s="1" customFormat="1" ht="15" customHeight="1">
      <c r="B95" s="332"/>
      <c r="C95" s="307" t="s">
        <v>2126</v>
      </c>
      <c r="D95" s="307"/>
      <c r="E95" s="307"/>
      <c r="F95" s="330" t="s">
        <v>2090</v>
      </c>
      <c r="G95" s="331"/>
      <c r="H95" s="307" t="s">
        <v>2126</v>
      </c>
      <c r="I95" s="307" t="s">
        <v>2125</v>
      </c>
      <c r="J95" s="307"/>
      <c r="K95" s="321"/>
    </row>
    <row r="96" s="1" customFormat="1" ht="15" customHeight="1">
      <c r="B96" s="332"/>
      <c r="C96" s="307" t="s">
        <v>39</v>
      </c>
      <c r="D96" s="307"/>
      <c r="E96" s="307"/>
      <c r="F96" s="330" t="s">
        <v>2090</v>
      </c>
      <c r="G96" s="331"/>
      <c r="H96" s="307" t="s">
        <v>2127</v>
      </c>
      <c r="I96" s="307" t="s">
        <v>2125</v>
      </c>
      <c r="J96" s="307"/>
      <c r="K96" s="321"/>
    </row>
    <row r="97" s="1" customFormat="1" ht="15" customHeight="1">
      <c r="B97" s="332"/>
      <c r="C97" s="307" t="s">
        <v>49</v>
      </c>
      <c r="D97" s="307"/>
      <c r="E97" s="307"/>
      <c r="F97" s="330" t="s">
        <v>2090</v>
      </c>
      <c r="G97" s="331"/>
      <c r="H97" s="307" t="s">
        <v>2128</v>
      </c>
      <c r="I97" s="307" t="s">
        <v>2125</v>
      </c>
      <c r="J97" s="307"/>
      <c r="K97" s="321"/>
    </row>
    <row r="98" s="1" customFormat="1" ht="15" customHeight="1">
      <c r="B98" s="335"/>
      <c r="C98" s="336"/>
      <c r="D98" s="336"/>
      <c r="E98" s="336"/>
      <c r="F98" s="336"/>
      <c r="G98" s="336"/>
      <c r="H98" s="336"/>
      <c r="I98" s="336"/>
      <c r="J98" s="336"/>
      <c r="K98" s="337"/>
    </row>
    <row r="99" s="1" customFormat="1" ht="18.75" customHeight="1">
      <c r="B99" s="338"/>
      <c r="C99" s="339"/>
      <c r="D99" s="339"/>
      <c r="E99" s="339"/>
      <c r="F99" s="339"/>
      <c r="G99" s="339"/>
      <c r="H99" s="339"/>
      <c r="I99" s="339"/>
      <c r="J99" s="339"/>
      <c r="K99" s="338"/>
    </row>
    <row r="100" s="1" customFormat="1" ht="18.75" customHeight="1">
      <c r="B100" s="315"/>
      <c r="C100" s="315"/>
      <c r="D100" s="315"/>
      <c r="E100" s="315"/>
      <c r="F100" s="315"/>
      <c r="G100" s="315"/>
      <c r="H100" s="315"/>
      <c r="I100" s="315"/>
      <c r="J100" s="315"/>
      <c r="K100" s="315"/>
    </row>
    <row r="101" s="1" customFormat="1" ht="7.5" customHeight="1">
      <c r="B101" s="316"/>
      <c r="C101" s="317"/>
      <c r="D101" s="317"/>
      <c r="E101" s="317"/>
      <c r="F101" s="317"/>
      <c r="G101" s="317"/>
      <c r="H101" s="317"/>
      <c r="I101" s="317"/>
      <c r="J101" s="317"/>
      <c r="K101" s="318"/>
    </row>
    <row r="102" s="1" customFormat="1" ht="45" customHeight="1">
      <c r="B102" s="319"/>
      <c r="C102" s="320" t="s">
        <v>2129</v>
      </c>
      <c r="D102" s="320"/>
      <c r="E102" s="320"/>
      <c r="F102" s="320"/>
      <c r="G102" s="320"/>
      <c r="H102" s="320"/>
      <c r="I102" s="320"/>
      <c r="J102" s="320"/>
      <c r="K102" s="321"/>
    </row>
    <row r="103" s="1" customFormat="1" ht="17.25" customHeight="1">
      <c r="B103" s="319"/>
      <c r="C103" s="322" t="s">
        <v>2084</v>
      </c>
      <c r="D103" s="322"/>
      <c r="E103" s="322"/>
      <c r="F103" s="322" t="s">
        <v>2085</v>
      </c>
      <c r="G103" s="323"/>
      <c r="H103" s="322" t="s">
        <v>55</v>
      </c>
      <c r="I103" s="322" t="s">
        <v>58</v>
      </c>
      <c r="J103" s="322" t="s">
        <v>2086</v>
      </c>
      <c r="K103" s="321"/>
    </row>
    <row r="104" s="1" customFormat="1" ht="17.25" customHeight="1">
      <c r="B104" s="319"/>
      <c r="C104" s="324" t="s">
        <v>2087</v>
      </c>
      <c r="D104" s="324"/>
      <c r="E104" s="324"/>
      <c r="F104" s="325" t="s">
        <v>2088</v>
      </c>
      <c r="G104" s="326"/>
      <c r="H104" s="324"/>
      <c r="I104" s="324"/>
      <c r="J104" s="324" t="s">
        <v>2089</v>
      </c>
      <c r="K104" s="321"/>
    </row>
    <row r="105" s="1" customFormat="1" ht="5.25" customHeight="1">
      <c r="B105" s="319"/>
      <c r="C105" s="322"/>
      <c r="D105" s="322"/>
      <c r="E105" s="322"/>
      <c r="F105" s="322"/>
      <c r="G105" s="340"/>
      <c r="H105" s="322"/>
      <c r="I105" s="322"/>
      <c r="J105" s="322"/>
      <c r="K105" s="321"/>
    </row>
    <row r="106" s="1" customFormat="1" ht="15" customHeight="1">
      <c r="B106" s="319"/>
      <c r="C106" s="307" t="s">
        <v>54</v>
      </c>
      <c r="D106" s="329"/>
      <c r="E106" s="329"/>
      <c r="F106" s="330" t="s">
        <v>2090</v>
      </c>
      <c r="G106" s="307"/>
      <c r="H106" s="307" t="s">
        <v>2130</v>
      </c>
      <c r="I106" s="307" t="s">
        <v>2092</v>
      </c>
      <c r="J106" s="307">
        <v>20</v>
      </c>
      <c r="K106" s="321"/>
    </row>
    <row r="107" s="1" customFormat="1" ht="15" customHeight="1">
      <c r="B107" s="319"/>
      <c r="C107" s="307" t="s">
        <v>2093</v>
      </c>
      <c r="D107" s="307"/>
      <c r="E107" s="307"/>
      <c r="F107" s="330" t="s">
        <v>2090</v>
      </c>
      <c r="G107" s="307"/>
      <c r="H107" s="307" t="s">
        <v>2130</v>
      </c>
      <c r="I107" s="307" t="s">
        <v>2092</v>
      </c>
      <c r="J107" s="307">
        <v>120</v>
      </c>
      <c r="K107" s="321"/>
    </row>
    <row r="108" s="1" customFormat="1" ht="15" customHeight="1">
      <c r="B108" s="332"/>
      <c r="C108" s="307" t="s">
        <v>2095</v>
      </c>
      <c r="D108" s="307"/>
      <c r="E108" s="307"/>
      <c r="F108" s="330" t="s">
        <v>2096</v>
      </c>
      <c r="G108" s="307"/>
      <c r="H108" s="307" t="s">
        <v>2130</v>
      </c>
      <c r="I108" s="307" t="s">
        <v>2092</v>
      </c>
      <c r="J108" s="307">
        <v>50</v>
      </c>
      <c r="K108" s="321"/>
    </row>
    <row r="109" s="1" customFormat="1" ht="15" customHeight="1">
      <c r="B109" s="332"/>
      <c r="C109" s="307" t="s">
        <v>2098</v>
      </c>
      <c r="D109" s="307"/>
      <c r="E109" s="307"/>
      <c r="F109" s="330" t="s">
        <v>2090</v>
      </c>
      <c r="G109" s="307"/>
      <c r="H109" s="307" t="s">
        <v>2130</v>
      </c>
      <c r="I109" s="307" t="s">
        <v>2100</v>
      </c>
      <c r="J109" s="307"/>
      <c r="K109" s="321"/>
    </row>
    <row r="110" s="1" customFormat="1" ht="15" customHeight="1">
      <c r="B110" s="332"/>
      <c r="C110" s="307" t="s">
        <v>2109</v>
      </c>
      <c r="D110" s="307"/>
      <c r="E110" s="307"/>
      <c r="F110" s="330" t="s">
        <v>2096</v>
      </c>
      <c r="G110" s="307"/>
      <c r="H110" s="307" t="s">
        <v>2130</v>
      </c>
      <c r="I110" s="307" t="s">
        <v>2092</v>
      </c>
      <c r="J110" s="307">
        <v>50</v>
      </c>
      <c r="K110" s="321"/>
    </row>
    <row r="111" s="1" customFormat="1" ht="15" customHeight="1">
      <c r="B111" s="332"/>
      <c r="C111" s="307" t="s">
        <v>2117</v>
      </c>
      <c r="D111" s="307"/>
      <c r="E111" s="307"/>
      <c r="F111" s="330" t="s">
        <v>2096</v>
      </c>
      <c r="G111" s="307"/>
      <c r="H111" s="307" t="s">
        <v>2130</v>
      </c>
      <c r="I111" s="307" t="s">
        <v>2092</v>
      </c>
      <c r="J111" s="307">
        <v>50</v>
      </c>
      <c r="K111" s="321"/>
    </row>
    <row r="112" s="1" customFormat="1" ht="15" customHeight="1">
      <c r="B112" s="332"/>
      <c r="C112" s="307" t="s">
        <v>2115</v>
      </c>
      <c r="D112" s="307"/>
      <c r="E112" s="307"/>
      <c r="F112" s="330" t="s">
        <v>2096</v>
      </c>
      <c r="G112" s="307"/>
      <c r="H112" s="307" t="s">
        <v>2130</v>
      </c>
      <c r="I112" s="307" t="s">
        <v>2092</v>
      </c>
      <c r="J112" s="307">
        <v>50</v>
      </c>
      <c r="K112" s="321"/>
    </row>
    <row r="113" s="1" customFormat="1" ht="15" customHeight="1">
      <c r="B113" s="332"/>
      <c r="C113" s="307" t="s">
        <v>54</v>
      </c>
      <c r="D113" s="307"/>
      <c r="E113" s="307"/>
      <c r="F113" s="330" t="s">
        <v>2090</v>
      </c>
      <c r="G113" s="307"/>
      <c r="H113" s="307" t="s">
        <v>2131</v>
      </c>
      <c r="I113" s="307" t="s">
        <v>2092</v>
      </c>
      <c r="J113" s="307">
        <v>20</v>
      </c>
      <c r="K113" s="321"/>
    </row>
    <row r="114" s="1" customFormat="1" ht="15" customHeight="1">
      <c r="B114" s="332"/>
      <c r="C114" s="307" t="s">
        <v>2132</v>
      </c>
      <c r="D114" s="307"/>
      <c r="E114" s="307"/>
      <c r="F114" s="330" t="s">
        <v>2090</v>
      </c>
      <c r="G114" s="307"/>
      <c r="H114" s="307" t="s">
        <v>2133</v>
      </c>
      <c r="I114" s="307" t="s">
        <v>2092</v>
      </c>
      <c r="J114" s="307">
        <v>120</v>
      </c>
      <c r="K114" s="321"/>
    </row>
    <row r="115" s="1" customFormat="1" ht="15" customHeight="1">
      <c r="B115" s="332"/>
      <c r="C115" s="307" t="s">
        <v>39</v>
      </c>
      <c r="D115" s="307"/>
      <c r="E115" s="307"/>
      <c r="F115" s="330" t="s">
        <v>2090</v>
      </c>
      <c r="G115" s="307"/>
      <c r="H115" s="307" t="s">
        <v>2134</v>
      </c>
      <c r="I115" s="307" t="s">
        <v>2125</v>
      </c>
      <c r="J115" s="307"/>
      <c r="K115" s="321"/>
    </row>
    <row r="116" s="1" customFormat="1" ht="15" customHeight="1">
      <c r="B116" s="332"/>
      <c r="C116" s="307" t="s">
        <v>49</v>
      </c>
      <c r="D116" s="307"/>
      <c r="E116" s="307"/>
      <c r="F116" s="330" t="s">
        <v>2090</v>
      </c>
      <c r="G116" s="307"/>
      <c r="H116" s="307" t="s">
        <v>2135</v>
      </c>
      <c r="I116" s="307" t="s">
        <v>2125</v>
      </c>
      <c r="J116" s="307"/>
      <c r="K116" s="321"/>
    </row>
    <row r="117" s="1" customFormat="1" ht="15" customHeight="1">
      <c r="B117" s="332"/>
      <c r="C117" s="307" t="s">
        <v>58</v>
      </c>
      <c r="D117" s="307"/>
      <c r="E117" s="307"/>
      <c r="F117" s="330" t="s">
        <v>2090</v>
      </c>
      <c r="G117" s="307"/>
      <c r="H117" s="307" t="s">
        <v>2136</v>
      </c>
      <c r="I117" s="307" t="s">
        <v>2137</v>
      </c>
      <c r="J117" s="307"/>
      <c r="K117" s="321"/>
    </row>
    <row r="118" s="1" customFormat="1" ht="15" customHeight="1">
      <c r="B118" s="335"/>
      <c r="C118" s="341"/>
      <c r="D118" s="341"/>
      <c r="E118" s="341"/>
      <c r="F118" s="341"/>
      <c r="G118" s="341"/>
      <c r="H118" s="341"/>
      <c r="I118" s="341"/>
      <c r="J118" s="341"/>
      <c r="K118" s="337"/>
    </row>
    <row r="119" s="1" customFormat="1" ht="18.75" customHeight="1">
      <c r="B119" s="342"/>
      <c r="C119" s="343"/>
      <c r="D119" s="343"/>
      <c r="E119" s="343"/>
      <c r="F119" s="344"/>
      <c r="G119" s="343"/>
      <c r="H119" s="343"/>
      <c r="I119" s="343"/>
      <c r="J119" s="343"/>
      <c r="K119" s="342"/>
    </row>
    <row r="120" s="1" customFormat="1" ht="18.75" customHeight="1">
      <c r="B120" s="315"/>
      <c r="C120" s="315"/>
      <c r="D120" s="315"/>
      <c r="E120" s="315"/>
      <c r="F120" s="315"/>
      <c r="G120" s="315"/>
      <c r="H120" s="315"/>
      <c r="I120" s="315"/>
      <c r="J120" s="315"/>
      <c r="K120" s="315"/>
    </row>
    <row r="121" s="1" customFormat="1" ht="7.5" customHeight="1">
      <c r="B121" s="345"/>
      <c r="C121" s="346"/>
      <c r="D121" s="346"/>
      <c r="E121" s="346"/>
      <c r="F121" s="346"/>
      <c r="G121" s="346"/>
      <c r="H121" s="346"/>
      <c r="I121" s="346"/>
      <c r="J121" s="346"/>
      <c r="K121" s="347"/>
    </row>
    <row r="122" s="1" customFormat="1" ht="45" customHeight="1">
      <c r="B122" s="348"/>
      <c r="C122" s="298" t="s">
        <v>2138</v>
      </c>
      <c r="D122" s="298"/>
      <c r="E122" s="298"/>
      <c r="F122" s="298"/>
      <c r="G122" s="298"/>
      <c r="H122" s="298"/>
      <c r="I122" s="298"/>
      <c r="J122" s="298"/>
      <c r="K122" s="349"/>
    </row>
    <row r="123" s="1" customFormat="1" ht="17.25" customHeight="1">
      <c r="B123" s="350"/>
      <c r="C123" s="322" t="s">
        <v>2084</v>
      </c>
      <c r="D123" s="322"/>
      <c r="E123" s="322"/>
      <c r="F123" s="322" t="s">
        <v>2085</v>
      </c>
      <c r="G123" s="323"/>
      <c r="H123" s="322" t="s">
        <v>55</v>
      </c>
      <c r="I123" s="322" t="s">
        <v>58</v>
      </c>
      <c r="J123" s="322" t="s">
        <v>2086</v>
      </c>
      <c r="K123" s="351"/>
    </row>
    <row r="124" s="1" customFormat="1" ht="17.25" customHeight="1">
      <c r="B124" s="350"/>
      <c r="C124" s="324" t="s">
        <v>2087</v>
      </c>
      <c r="D124" s="324"/>
      <c r="E124" s="324"/>
      <c r="F124" s="325" t="s">
        <v>2088</v>
      </c>
      <c r="G124" s="326"/>
      <c r="H124" s="324"/>
      <c r="I124" s="324"/>
      <c r="J124" s="324" t="s">
        <v>2089</v>
      </c>
      <c r="K124" s="351"/>
    </row>
    <row r="125" s="1" customFormat="1" ht="5.25" customHeight="1">
      <c r="B125" s="352"/>
      <c r="C125" s="327"/>
      <c r="D125" s="327"/>
      <c r="E125" s="327"/>
      <c r="F125" s="327"/>
      <c r="G125" s="353"/>
      <c r="H125" s="327"/>
      <c r="I125" s="327"/>
      <c r="J125" s="327"/>
      <c r="K125" s="354"/>
    </row>
    <row r="126" s="1" customFormat="1" ht="15" customHeight="1">
      <c r="B126" s="352"/>
      <c r="C126" s="307" t="s">
        <v>2093</v>
      </c>
      <c r="D126" s="329"/>
      <c r="E126" s="329"/>
      <c r="F126" s="330" t="s">
        <v>2090</v>
      </c>
      <c r="G126" s="307"/>
      <c r="H126" s="307" t="s">
        <v>2130</v>
      </c>
      <c r="I126" s="307" t="s">
        <v>2092</v>
      </c>
      <c r="J126" s="307">
        <v>120</v>
      </c>
      <c r="K126" s="355"/>
    </row>
    <row r="127" s="1" customFormat="1" ht="15" customHeight="1">
      <c r="B127" s="352"/>
      <c r="C127" s="307" t="s">
        <v>2139</v>
      </c>
      <c r="D127" s="307"/>
      <c r="E127" s="307"/>
      <c r="F127" s="330" t="s">
        <v>2090</v>
      </c>
      <c r="G127" s="307"/>
      <c r="H127" s="307" t="s">
        <v>2140</v>
      </c>
      <c r="I127" s="307" t="s">
        <v>2092</v>
      </c>
      <c r="J127" s="307" t="s">
        <v>2141</v>
      </c>
      <c r="K127" s="355"/>
    </row>
    <row r="128" s="1" customFormat="1" ht="15" customHeight="1">
      <c r="B128" s="352"/>
      <c r="C128" s="307" t="s">
        <v>2038</v>
      </c>
      <c r="D128" s="307"/>
      <c r="E128" s="307"/>
      <c r="F128" s="330" t="s">
        <v>2090</v>
      </c>
      <c r="G128" s="307"/>
      <c r="H128" s="307" t="s">
        <v>2142</v>
      </c>
      <c r="I128" s="307" t="s">
        <v>2092</v>
      </c>
      <c r="J128" s="307" t="s">
        <v>2141</v>
      </c>
      <c r="K128" s="355"/>
    </row>
    <row r="129" s="1" customFormat="1" ht="15" customHeight="1">
      <c r="B129" s="352"/>
      <c r="C129" s="307" t="s">
        <v>2101</v>
      </c>
      <c r="D129" s="307"/>
      <c r="E129" s="307"/>
      <c r="F129" s="330" t="s">
        <v>2096</v>
      </c>
      <c r="G129" s="307"/>
      <c r="H129" s="307" t="s">
        <v>2102</v>
      </c>
      <c r="I129" s="307" t="s">
        <v>2092</v>
      </c>
      <c r="J129" s="307">
        <v>15</v>
      </c>
      <c r="K129" s="355"/>
    </row>
    <row r="130" s="1" customFormat="1" ht="15" customHeight="1">
      <c r="B130" s="352"/>
      <c r="C130" s="333" t="s">
        <v>2103</v>
      </c>
      <c r="D130" s="333"/>
      <c r="E130" s="333"/>
      <c r="F130" s="334" t="s">
        <v>2096</v>
      </c>
      <c r="G130" s="333"/>
      <c r="H130" s="333" t="s">
        <v>2104</v>
      </c>
      <c r="I130" s="333" t="s">
        <v>2092</v>
      </c>
      <c r="J130" s="333">
        <v>15</v>
      </c>
      <c r="K130" s="355"/>
    </row>
    <row r="131" s="1" customFormat="1" ht="15" customHeight="1">
      <c r="B131" s="352"/>
      <c r="C131" s="333" t="s">
        <v>2105</v>
      </c>
      <c r="D131" s="333"/>
      <c r="E131" s="333"/>
      <c r="F131" s="334" t="s">
        <v>2096</v>
      </c>
      <c r="G131" s="333"/>
      <c r="H131" s="333" t="s">
        <v>2106</v>
      </c>
      <c r="I131" s="333" t="s">
        <v>2092</v>
      </c>
      <c r="J131" s="333">
        <v>20</v>
      </c>
      <c r="K131" s="355"/>
    </row>
    <row r="132" s="1" customFormat="1" ht="15" customHeight="1">
      <c r="B132" s="352"/>
      <c r="C132" s="333" t="s">
        <v>2107</v>
      </c>
      <c r="D132" s="333"/>
      <c r="E132" s="333"/>
      <c r="F132" s="334" t="s">
        <v>2096</v>
      </c>
      <c r="G132" s="333"/>
      <c r="H132" s="333" t="s">
        <v>2108</v>
      </c>
      <c r="I132" s="333" t="s">
        <v>2092</v>
      </c>
      <c r="J132" s="333">
        <v>20</v>
      </c>
      <c r="K132" s="355"/>
    </row>
    <row r="133" s="1" customFormat="1" ht="15" customHeight="1">
      <c r="B133" s="352"/>
      <c r="C133" s="307" t="s">
        <v>2095</v>
      </c>
      <c r="D133" s="307"/>
      <c r="E133" s="307"/>
      <c r="F133" s="330" t="s">
        <v>2096</v>
      </c>
      <c r="G133" s="307"/>
      <c r="H133" s="307" t="s">
        <v>2130</v>
      </c>
      <c r="I133" s="307" t="s">
        <v>2092</v>
      </c>
      <c r="J133" s="307">
        <v>50</v>
      </c>
      <c r="K133" s="355"/>
    </row>
    <row r="134" s="1" customFormat="1" ht="15" customHeight="1">
      <c r="B134" s="352"/>
      <c r="C134" s="307" t="s">
        <v>2109</v>
      </c>
      <c r="D134" s="307"/>
      <c r="E134" s="307"/>
      <c r="F134" s="330" t="s">
        <v>2096</v>
      </c>
      <c r="G134" s="307"/>
      <c r="H134" s="307" t="s">
        <v>2130</v>
      </c>
      <c r="I134" s="307" t="s">
        <v>2092</v>
      </c>
      <c r="J134" s="307">
        <v>50</v>
      </c>
      <c r="K134" s="355"/>
    </row>
    <row r="135" s="1" customFormat="1" ht="15" customHeight="1">
      <c r="B135" s="352"/>
      <c r="C135" s="307" t="s">
        <v>2115</v>
      </c>
      <c r="D135" s="307"/>
      <c r="E135" s="307"/>
      <c r="F135" s="330" t="s">
        <v>2096</v>
      </c>
      <c r="G135" s="307"/>
      <c r="H135" s="307" t="s">
        <v>2130</v>
      </c>
      <c r="I135" s="307" t="s">
        <v>2092</v>
      </c>
      <c r="J135" s="307">
        <v>50</v>
      </c>
      <c r="K135" s="355"/>
    </row>
    <row r="136" s="1" customFormat="1" ht="15" customHeight="1">
      <c r="B136" s="352"/>
      <c r="C136" s="307" t="s">
        <v>2117</v>
      </c>
      <c r="D136" s="307"/>
      <c r="E136" s="307"/>
      <c r="F136" s="330" t="s">
        <v>2096</v>
      </c>
      <c r="G136" s="307"/>
      <c r="H136" s="307" t="s">
        <v>2130</v>
      </c>
      <c r="I136" s="307" t="s">
        <v>2092</v>
      </c>
      <c r="J136" s="307">
        <v>50</v>
      </c>
      <c r="K136" s="355"/>
    </row>
    <row r="137" s="1" customFormat="1" ht="15" customHeight="1">
      <c r="B137" s="352"/>
      <c r="C137" s="307" t="s">
        <v>2118</v>
      </c>
      <c r="D137" s="307"/>
      <c r="E137" s="307"/>
      <c r="F137" s="330" t="s">
        <v>2096</v>
      </c>
      <c r="G137" s="307"/>
      <c r="H137" s="307" t="s">
        <v>2143</v>
      </c>
      <c r="I137" s="307" t="s">
        <v>2092</v>
      </c>
      <c r="J137" s="307">
        <v>255</v>
      </c>
      <c r="K137" s="355"/>
    </row>
    <row r="138" s="1" customFormat="1" ht="15" customHeight="1">
      <c r="B138" s="352"/>
      <c r="C138" s="307" t="s">
        <v>2120</v>
      </c>
      <c r="D138" s="307"/>
      <c r="E138" s="307"/>
      <c r="F138" s="330" t="s">
        <v>2090</v>
      </c>
      <c r="G138" s="307"/>
      <c r="H138" s="307" t="s">
        <v>2144</v>
      </c>
      <c r="I138" s="307" t="s">
        <v>2122</v>
      </c>
      <c r="J138" s="307"/>
      <c r="K138" s="355"/>
    </row>
    <row r="139" s="1" customFormat="1" ht="15" customHeight="1">
      <c r="B139" s="352"/>
      <c r="C139" s="307" t="s">
        <v>2123</v>
      </c>
      <c r="D139" s="307"/>
      <c r="E139" s="307"/>
      <c r="F139" s="330" t="s">
        <v>2090</v>
      </c>
      <c r="G139" s="307"/>
      <c r="H139" s="307" t="s">
        <v>2145</v>
      </c>
      <c r="I139" s="307" t="s">
        <v>2125</v>
      </c>
      <c r="J139" s="307"/>
      <c r="K139" s="355"/>
    </row>
    <row r="140" s="1" customFormat="1" ht="15" customHeight="1">
      <c r="B140" s="352"/>
      <c r="C140" s="307" t="s">
        <v>2126</v>
      </c>
      <c r="D140" s="307"/>
      <c r="E140" s="307"/>
      <c r="F140" s="330" t="s">
        <v>2090</v>
      </c>
      <c r="G140" s="307"/>
      <c r="H140" s="307" t="s">
        <v>2126</v>
      </c>
      <c r="I140" s="307" t="s">
        <v>2125</v>
      </c>
      <c r="J140" s="307"/>
      <c r="K140" s="355"/>
    </row>
    <row r="141" s="1" customFormat="1" ht="15" customHeight="1">
      <c r="B141" s="352"/>
      <c r="C141" s="307" t="s">
        <v>39</v>
      </c>
      <c r="D141" s="307"/>
      <c r="E141" s="307"/>
      <c r="F141" s="330" t="s">
        <v>2090</v>
      </c>
      <c r="G141" s="307"/>
      <c r="H141" s="307" t="s">
        <v>2146</v>
      </c>
      <c r="I141" s="307" t="s">
        <v>2125</v>
      </c>
      <c r="J141" s="307"/>
      <c r="K141" s="355"/>
    </row>
    <row r="142" s="1" customFormat="1" ht="15" customHeight="1">
      <c r="B142" s="352"/>
      <c r="C142" s="307" t="s">
        <v>2147</v>
      </c>
      <c r="D142" s="307"/>
      <c r="E142" s="307"/>
      <c r="F142" s="330" t="s">
        <v>2090</v>
      </c>
      <c r="G142" s="307"/>
      <c r="H142" s="307" t="s">
        <v>2148</v>
      </c>
      <c r="I142" s="307" t="s">
        <v>2125</v>
      </c>
      <c r="J142" s="307"/>
      <c r="K142" s="355"/>
    </row>
    <row r="143" s="1" customFormat="1" ht="15" customHeight="1">
      <c r="B143" s="356"/>
      <c r="C143" s="357"/>
      <c r="D143" s="357"/>
      <c r="E143" s="357"/>
      <c r="F143" s="357"/>
      <c r="G143" s="357"/>
      <c r="H143" s="357"/>
      <c r="I143" s="357"/>
      <c r="J143" s="357"/>
      <c r="K143" s="358"/>
    </row>
    <row r="144" s="1" customFormat="1" ht="18.75" customHeight="1">
      <c r="B144" s="343"/>
      <c r="C144" s="343"/>
      <c r="D144" s="343"/>
      <c r="E144" s="343"/>
      <c r="F144" s="344"/>
      <c r="G144" s="343"/>
      <c r="H144" s="343"/>
      <c r="I144" s="343"/>
      <c r="J144" s="343"/>
      <c r="K144" s="343"/>
    </row>
    <row r="145" s="1" customFormat="1" ht="18.75" customHeight="1">
      <c r="B145" s="315"/>
      <c r="C145" s="315"/>
      <c r="D145" s="315"/>
      <c r="E145" s="315"/>
      <c r="F145" s="315"/>
      <c r="G145" s="315"/>
      <c r="H145" s="315"/>
      <c r="I145" s="315"/>
      <c r="J145" s="315"/>
      <c r="K145" s="315"/>
    </row>
    <row r="146" s="1" customFormat="1" ht="7.5" customHeight="1">
      <c r="B146" s="316"/>
      <c r="C146" s="317"/>
      <c r="D146" s="317"/>
      <c r="E146" s="317"/>
      <c r="F146" s="317"/>
      <c r="G146" s="317"/>
      <c r="H146" s="317"/>
      <c r="I146" s="317"/>
      <c r="J146" s="317"/>
      <c r="K146" s="318"/>
    </row>
    <row r="147" s="1" customFormat="1" ht="45" customHeight="1">
      <c r="B147" s="319"/>
      <c r="C147" s="320" t="s">
        <v>2149</v>
      </c>
      <c r="D147" s="320"/>
      <c r="E147" s="320"/>
      <c r="F147" s="320"/>
      <c r="G147" s="320"/>
      <c r="H147" s="320"/>
      <c r="I147" s="320"/>
      <c r="J147" s="320"/>
      <c r="K147" s="321"/>
    </row>
    <row r="148" s="1" customFormat="1" ht="17.25" customHeight="1">
      <c r="B148" s="319"/>
      <c r="C148" s="322" t="s">
        <v>2084</v>
      </c>
      <c r="D148" s="322"/>
      <c r="E148" s="322"/>
      <c r="F148" s="322" t="s">
        <v>2085</v>
      </c>
      <c r="G148" s="323"/>
      <c r="H148" s="322" t="s">
        <v>55</v>
      </c>
      <c r="I148" s="322" t="s">
        <v>58</v>
      </c>
      <c r="J148" s="322" t="s">
        <v>2086</v>
      </c>
      <c r="K148" s="321"/>
    </row>
    <row r="149" s="1" customFormat="1" ht="17.25" customHeight="1">
      <c r="B149" s="319"/>
      <c r="C149" s="324" t="s">
        <v>2087</v>
      </c>
      <c r="D149" s="324"/>
      <c r="E149" s="324"/>
      <c r="F149" s="325" t="s">
        <v>2088</v>
      </c>
      <c r="G149" s="326"/>
      <c r="H149" s="324"/>
      <c r="I149" s="324"/>
      <c r="J149" s="324" t="s">
        <v>2089</v>
      </c>
      <c r="K149" s="321"/>
    </row>
    <row r="150" s="1" customFormat="1" ht="5.25" customHeight="1">
      <c r="B150" s="332"/>
      <c r="C150" s="327"/>
      <c r="D150" s="327"/>
      <c r="E150" s="327"/>
      <c r="F150" s="327"/>
      <c r="G150" s="328"/>
      <c r="H150" s="327"/>
      <c r="I150" s="327"/>
      <c r="J150" s="327"/>
      <c r="K150" s="355"/>
    </row>
    <row r="151" s="1" customFormat="1" ht="15" customHeight="1">
      <c r="B151" s="332"/>
      <c r="C151" s="359" t="s">
        <v>2093</v>
      </c>
      <c r="D151" s="307"/>
      <c r="E151" s="307"/>
      <c r="F151" s="360" t="s">
        <v>2090</v>
      </c>
      <c r="G151" s="307"/>
      <c r="H151" s="359" t="s">
        <v>2130</v>
      </c>
      <c r="I151" s="359" t="s">
        <v>2092</v>
      </c>
      <c r="J151" s="359">
        <v>120</v>
      </c>
      <c r="K151" s="355"/>
    </row>
    <row r="152" s="1" customFormat="1" ht="15" customHeight="1">
      <c r="B152" s="332"/>
      <c r="C152" s="359" t="s">
        <v>2139</v>
      </c>
      <c r="D152" s="307"/>
      <c r="E152" s="307"/>
      <c r="F152" s="360" t="s">
        <v>2090</v>
      </c>
      <c r="G152" s="307"/>
      <c r="H152" s="359" t="s">
        <v>2150</v>
      </c>
      <c r="I152" s="359" t="s">
        <v>2092</v>
      </c>
      <c r="J152" s="359" t="s">
        <v>2141</v>
      </c>
      <c r="K152" s="355"/>
    </row>
    <row r="153" s="1" customFormat="1" ht="15" customHeight="1">
      <c r="B153" s="332"/>
      <c r="C153" s="359" t="s">
        <v>2038</v>
      </c>
      <c r="D153" s="307"/>
      <c r="E153" s="307"/>
      <c r="F153" s="360" t="s">
        <v>2090</v>
      </c>
      <c r="G153" s="307"/>
      <c r="H153" s="359" t="s">
        <v>2151</v>
      </c>
      <c r="I153" s="359" t="s">
        <v>2092</v>
      </c>
      <c r="J153" s="359" t="s">
        <v>2141</v>
      </c>
      <c r="K153" s="355"/>
    </row>
    <row r="154" s="1" customFormat="1" ht="15" customHeight="1">
      <c r="B154" s="332"/>
      <c r="C154" s="359" t="s">
        <v>2095</v>
      </c>
      <c r="D154" s="307"/>
      <c r="E154" s="307"/>
      <c r="F154" s="360" t="s">
        <v>2096</v>
      </c>
      <c r="G154" s="307"/>
      <c r="H154" s="359" t="s">
        <v>2130</v>
      </c>
      <c r="I154" s="359" t="s">
        <v>2092</v>
      </c>
      <c r="J154" s="359">
        <v>50</v>
      </c>
      <c r="K154" s="355"/>
    </row>
    <row r="155" s="1" customFormat="1" ht="15" customHeight="1">
      <c r="B155" s="332"/>
      <c r="C155" s="359" t="s">
        <v>2098</v>
      </c>
      <c r="D155" s="307"/>
      <c r="E155" s="307"/>
      <c r="F155" s="360" t="s">
        <v>2090</v>
      </c>
      <c r="G155" s="307"/>
      <c r="H155" s="359" t="s">
        <v>2130</v>
      </c>
      <c r="I155" s="359" t="s">
        <v>2100</v>
      </c>
      <c r="J155" s="359"/>
      <c r="K155" s="355"/>
    </row>
    <row r="156" s="1" customFormat="1" ht="15" customHeight="1">
      <c r="B156" s="332"/>
      <c r="C156" s="359" t="s">
        <v>2109</v>
      </c>
      <c r="D156" s="307"/>
      <c r="E156" s="307"/>
      <c r="F156" s="360" t="s">
        <v>2096</v>
      </c>
      <c r="G156" s="307"/>
      <c r="H156" s="359" t="s">
        <v>2130</v>
      </c>
      <c r="I156" s="359" t="s">
        <v>2092</v>
      </c>
      <c r="J156" s="359">
        <v>50</v>
      </c>
      <c r="K156" s="355"/>
    </row>
    <row r="157" s="1" customFormat="1" ht="15" customHeight="1">
      <c r="B157" s="332"/>
      <c r="C157" s="359" t="s">
        <v>2117</v>
      </c>
      <c r="D157" s="307"/>
      <c r="E157" s="307"/>
      <c r="F157" s="360" t="s">
        <v>2096</v>
      </c>
      <c r="G157" s="307"/>
      <c r="H157" s="359" t="s">
        <v>2130</v>
      </c>
      <c r="I157" s="359" t="s">
        <v>2092</v>
      </c>
      <c r="J157" s="359">
        <v>50</v>
      </c>
      <c r="K157" s="355"/>
    </row>
    <row r="158" s="1" customFormat="1" ht="15" customHeight="1">
      <c r="B158" s="332"/>
      <c r="C158" s="359" t="s">
        <v>2115</v>
      </c>
      <c r="D158" s="307"/>
      <c r="E158" s="307"/>
      <c r="F158" s="360" t="s">
        <v>2096</v>
      </c>
      <c r="G158" s="307"/>
      <c r="H158" s="359" t="s">
        <v>2130</v>
      </c>
      <c r="I158" s="359" t="s">
        <v>2092</v>
      </c>
      <c r="J158" s="359">
        <v>50</v>
      </c>
      <c r="K158" s="355"/>
    </row>
    <row r="159" s="1" customFormat="1" ht="15" customHeight="1">
      <c r="B159" s="332"/>
      <c r="C159" s="359" t="s">
        <v>119</v>
      </c>
      <c r="D159" s="307"/>
      <c r="E159" s="307"/>
      <c r="F159" s="360" t="s">
        <v>2090</v>
      </c>
      <c r="G159" s="307"/>
      <c r="H159" s="359" t="s">
        <v>2152</v>
      </c>
      <c r="I159" s="359" t="s">
        <v>2092</v>
      </c>
      <c r="J159" s="359" t="s">
        <v>2153</v>
      </c>
      <c r="K159" s="355"/>
    </row>
    <row r="160" s="1" customFormat="1" ht="15" customHeight="1">
      <c r="B160" s="332"/>
      <c r="C160" s="359" t="s">
        <v>2154</v>
      </c>
      <c r="D160" s="307"/>
      <c r="E160" s="307"/>
      <c r="F160" s="360" t="s">
        <v>2090</v>
      </c>
      <c r="G160" s="307"/>
      <c r="H160" s="359" t="s">
        <v>2155</v>
      </c>
      <c r="I160" s="359" t="s">
        <v>2125</v>
      </c>
      <c r="J160" s="359"/>
      <c r="K160" s="355"/>
    </row>
    <row r="161" s="1" customFormat="1" ht="15" customHeight="1">
      <c r="B161" s="361"/>
      <c r="C161" s="341"/>
      <c r="D161" s="341"/>
      <c r="E161" s="341"/>
      <c r="F161" s="341"/>
      <c r="G161" s="341"/>
      <c r="H161" s="341"/>
      <c r="I161" s="341"/>
      <c r="J161" s="341"/>
      <c r="K161" s="362"/>
    </row>
    <row r="162" s="1" customFormat="1" ht="18.75" customHeight="1">
      <c r="B162" s="343"/>
      <c r="C162" s="353"/>
      <c r="D162" s="353"/>
      <c r="E162" s="353"/>
      <c r="F162" s="363"/>
      <c r="G162" s="353"/>
      <c r="H162" s="353"/>
      <c r="I162" s="353"/>
      <c r="J162" s="353"/>
      <c r="K162" s="343"/>
    </row>
    <row r="163" s="1" customFormat="1" ht="18.75" customHeight="1">
      <c r="B163" s="315"/>
      <c r="C163" s="315"/>
      <c r="D163" s="315"/>
      <c r="E163" s="315"/>
      <c r="F163" s="315"/>
      <c r="G163" s="315"/>
      <c r="H163" s="315"/>
      <c r="I163" s="315"/>
      <c r="J163" s="315"/>
      <c r="K163" s="315"/>
    </row>
    <row r="164" s="1" customFormat="1" ht="7.5" customHeight="1">
      <c r="B164" s="294"/>
      <c r="C164" s="295"/>
      <c r="D164" s="295"/>
      <c r="E164" s="295"/>
      <c r="F164" s="295"/>
      <c r="G164" s="295"/>
      <c r="H164" s="295"/>
      <c r="I164" s="295"/>
      <c r="J164" s="295"/>
      <c r="K164" s="296"/>
    </row>
    <row r="165" s="1" customFormat="1" ht="45" customHeight="1">
      <c r="B165" s="297"/>
      <c r="C165" s="298" t="s">
        <v>2156</v>
      </c>
      <c r="D165" s="298"/>
      <c r="E165" s="298"/>
      <c r="F165" s="298"/>
      <c r="G165" s="298"/>
      <c r="H165" s="298"/>
      <c r="I165" s="298"/>
      <c r="J165" s="298"/>
      <c r="K165" s="299"/>
    </row>
    <row r="166" s="1" customFormat="1" ht="17.25" customHeight="1">
      <c r="B166" s="297"/>
      <c r="C166" s="322" t="s">
        <v>2084</v>
      </c>
      <c r="D166" s="322"/>
      <c r="E166" s="322"/>
      <c r="F166" s="322" t="s">
        <v>2085</v>
      </c>
      <c r="G166" s="364"/>
      <c r="H166" s="365" t="s">
        <v>55</v>
      </c>
      <c r="I166" s="365" t="s">
        <v>58</v>
      </c>
      <c r="J166" s="322" t="s">
        <v>2086</v>
      </c>
      <c r="K166" s="299"/>
    </row>
    <row r="167" s="1" customFormat="1" ht="17.25" customHeight="1">
      <c r="B167" s="300"/>
      <c r="C167" s="324" t="s">
        <v>2087</v>
      </c>
      <c r="D167" s="324"/>
      <c r="E167" s="324"/>
      <c r="F167" s="325" t="s">
        <v>2088</v>
      </c>
      <c r="G167" s="366"/>
      <c r="H167" s="367"/>
      <c r="I167" s="367"/>
      <c r="J167" s="324" t="s">
        <v>2089</v>
      </c>
      <c r="K167" s="302"/>
    </row>
    <row r="168" s="1" customFormat="1" ht="5.25" customHeight="1">
      <c r="B168" s="332"/>
      <c r="C168" s="327"/>
      <c r="D168" s="327"/>
      <c r="E168" s="327"/>
      <c r="F168" s="327"/>
      <c r="G168" s="328"/>
      <c r="H168" s="327"/>
      <c r="I168" s="327"/>
      <c r="J168" s="327"/>
      <c r="K168" s="355"/>
    </row>
    <row r="169" s="1" customFormat="1" ht="15" customHeight="1">
      <c r="B169" s="332"/>
      <c r="C169" s="307" t="s">
        <v>2093</v>
      </c>
      <c r="D169" s="307"/>
      <c r="E169" s="307"/>
      <c r="F169" s="330" t="s">
        <v>2090</v>
      </c>
      <c r="G169" s="307"/>
      <c r="H169" s="307" t="s">
        <v>2130</v>
      </c>
      <c r="I169" s="307" t="s">
        <v>2092</v>
      </c>
      <c r="J169" s="307">
        <v>120</v>
      </c>
      <c r="K169" s="355"/>
    </row>
    <row r="170" s="1" customFormat="1" ht="15" customHeight="1">
      <c r="B170" s="332"/>
      <c r="C170" s="307" t="s">
        <v>2139</v>
      </c>
      <c r="D170" s="307"/>
      <c r="E170" s="307"/>
      <c r="F170" s="330" t="s">
        <v>2090</v>
      </c>
      <c r="G170" s="307"/>
      <c r="H170" s="307" t="s">
        <v>2140</v>
      </c>
      <c r="I170" s="307" t="s">
        <v>2092</v>
      </c>
      <c r="J170" s="307" t="s">
        <v>2141</v>
      </c>
      <c r="K170" s="355"/>
    </row>
    <row r="171" s="1" customFormat="1" ht="15" customHeight="1">
      <c r="B171" s="332"/>
      <c r="C171" s="307" t="s">
        <v>2038</v>
      </c>
      <c r="D171" s="307"/>
      <c r="E171" s="307"/>
      <c r="F171" s="330" t="s">
        <v>2090</v>
      </c>
      <c r="G171" s="307"/>
      <c r="H171" s="307" t="s">
        <v>2157</v>
      </c>
      <c r="I171" s="307" t="s">
        <v>2092</v>
      </c>
      <c r="J171" s="307" t="s">
        <v>2141</v>
      </c>
      <c r="K171" s="355"/>
    </row>
    <row r="172" s="1" customFormat="1" ht="15" customHeight="1">
      <c r="B172" s="332"/>
      <c r="C172" s="307" t="s">
        <v>2095</v>
      </c>
      <c r="D172" s="307"/>
      <c r="E172" s="307"/>
      <c r="F172" s="330" t="s">
        <v>2096</v>
      </c>
      <c r="G172" s="307"/>
      <c r="H172" s="307" t="s">
        <v>2157</v>
      </c>
      <c r="I172" s="307" t="s">
        <v>2092</v>
      </c>
      <c r="J172" s="307">
        <v>50</v>
      </c>
      <c r="K172" s="355"/>
    </row>
    <row r="173" s="1" customFormat="1" ht="15" customHeight="1">
      <c r="B173" s="332"/>
      <c r="C173" s="307" t="s">
        <v>2098</v>
      </c>
      <c r="D173" s="307"/>
      <c r="E173" s="307"/>
      <c r="F173" s="330" t="s">
        <v>2090</v>
      </c>
      <c r="G173" s="307"/>
      <c r="H173" s="307" t="s">
        <v>2157</v>
      </c>
      <c r="I173" s="307" t="s">
        <v>2100</v>
      </c>
      <c r="J173" s="307"/>
      <c r="K173" s="355"/>
    </row>
    <row r="174" s="1" customFormat="1" ht="15" customHeight="1">
      <c r="B174" s="332"/>
      <c r="C174" s="307" t="s">
        <v>2109</v>
      </c>
      <c r="D174" s="307"/>
      <c r="E174" s="307"/>
      <c r="F174" s="330" t="s">
        <v>2096</v>
      </c>
      <c r="G174" s="307"/>
      <c r="H174" s="307" t="s">
        <v>2157</v>
      </c>
      <c r="I174" s="307" t="s">
        <v>2092</v>
      </c>
      <c r="J174" s="307">
        <v>50</v>
      </c>
      <c r="K174" s="355"/>
    </row>
    <row r="175" s="1" customFormat="1" ht="15" customHeight="1">
      <c r="B175" s="332"/>
      <c r="C175" s="307" t="s">
        <v>2117</v>
      </c>
      <c r="D175" s="307"/>
      <c r="E175" s="307"/>
      <c r="F175" s="330" t="s">
        <v>2096</v>
      </c>
      <c r="G175" s="307"/>
      <c r="H175" s="307" t="s">
        <v>2157</v>
      </c>
      <c r="I175" s="307" t="s">
        <v>2092</v>
      </c>
      <c r="J175" s="307">
        <v>50</v>
      </c>
      <c r="K175" s="355"/>
    </row>
    <row r="176" s="1" customFormat="1" ht="15" customHeight="1">
      <c r="B176" s="332"/>
      <c r="C176" s="307" t="s">
        <v>2115</v>
      </c>
      <c r="D176" s="307"/>
      <c r="E176" s="307"/>
      <c r="F176" s="330" t="s">
        <v>2096</v>
      </c>
      <c r="G176" s="307"/>
      <c r="H176" s="307" t="s">
        <v>2157</v>
      </c>
      <c r="I176" s="307" t="s">
        <v>2092</v>
      </c>
      <c r="J176" s="307">
        <v>50</v>
      </c>
      <c r="K176" s="355"/>
    </row>
    <row r="177" s="1" customFormat="1" ht="15" customHeight="1">
      <c r="B177" s="332"/>
      <c r="C177" s="307" t="s">
        <v>132</v>
      </c>
      <c r="D177" s="307"/>
      <c r="E177" s="307"/>
      <c r="F177" s="330" t="s">
        <v>2090</v>
      </c>
      <c r="G177" s="307"/>
      <c r="H177" s="307" t="s">
        <v>2158</v>
      </c>
      <c r="I177" s="307" t="s">
        <v>2159</v>
      </c>
      <c r="J177" s="307"/>
      <c r="K177" s="355"/>
    </row>
    <row r="178" s="1" customFormat="1" ht="15" customHeight="1">
      <c r="B178" s="332"/>
      <c r="C178" s="307" t="s">
        <v>58</v>
      </c>
      <c r="D178" s="307"/>
      <c r="E178" s="307"/>
      <c r="F178" s="330" t="s">
        <v>2090</v>
      </c>
      <c r="G178" s="307"/>
      <c r="H178" s="307" t="s">
        <v>2160</v>
      </c>
      <c r="I178" s="307" t="s">
        <v>2161</v>
      </c>
      <c r="J178" s="307">
        <v>1</v>
      </c>
      <c r="K178" s="355"/>
    </row>
    <row r="179" s="1" customFormat="1" ht="15" customHeight="1">
      <c r="B179" s="332"/>
      <c r="C179" s="307" t="s">
        <v>54</v>
      </c>
      <c r="D179" s="307"/>
      <c r="E179" s="307"/>
      <c r="F179" s="330" t="s">
        <v>2090</v>
      </c>
      <c r="G179" s="307"/>
      <c r="H179" s="307" t="s">
        <v>2162</v>
      </c>
      <c r="I179" s="307" t="s">
        <v>2092</v>
      </c>
      <c r="J179" s="307">
        <v>20</v>
      </c>
      <c r="K179" s="355"/>
    </row>
    <row r="180" s="1" customFormat="1" ht="15" customHeight="1">
      <c r="B180" s="332"/>
      <c r="C180" s="307" t="s">
        <v>55</v>
      </c>
      <c r="D180" s="307"/>
      <c r="E180" s="307"/>
      <c r="F180" s="330" t="s">
        <v>2090</v>
      </c>
      <c r="G180" s="307"/>
      <c r="H180" s="307" t="s">
        <v>2163</v>
      </c>
      <c r="I180" s="307" t="s">
        <v>2092</v>
      </c>
      <c r="J180" s="307">
        <v>255</v>
      </c>
      <c r="K180" s="355"/>
    </row>
    <row r="181" s="1" customFormat="1" ht="15" customHeight="1">
      <c r="B181" s="332"/>
      <c r="C181" s="307" t="s">
        <v>133</v>
      </c>
      <c r="D181" s="307"/>
      <c r="E181" s="307"/>
      <c r="F181" s="330" t="s">
        <v>2090</v>
      </c>
      <c r="G181" s="307"/>
      <c r="H181" s="307" t="s">
        <v>2054</v>
      </c>
      <c r="I181" s="307" t="s">
        <v>2092</v>
      </c>
      <c r="J181" s="307">
        <v>10</v>
      </c>
      <c r="K181" s="355"/>
    </row>
    <row r="182" s="1" customFormat="1" ht="15" customHeight="1">
      <c r="B182" s="332"/>
      <c r="C182" s="307" t="s">
        <v>134</v>
      </c>
      <c r="D182" s="307"/>
      <c r="E182" s="307"/>
      <c r="F182" s="330" t="s">
        <v>2090</v>
      </c>
      <c r="G182" s="307"/>
      <c r="H182" s="307" t="s">
        <v>2164</v>
      </c>
      <c r="I182" s="307" t="s">
        <v>2125</v>
      </c>
      <c r="J182" s="307"/>
      <c r="K182" s="355"/>
    </row>
    <row r="183" s="1" customFormat="1" ht="15" customHeight="1">
      <c r="B183" s="332"/>
      <c r="C183" s="307" t="s">
        <v>2165</v>
      </c>
      <c r="D183" s="307"/>
      <c r="E183" s="307"/>
      <c r="F183" s="330" t="s">
        <v>2090</v>
      </c>
      <c r="G183" s="307"/>
      <c r="H183" s="307" t="s">
        <v>2166</v>
      </c>
      <c r="I183" s="307" t="s">
        <v>2125</v>
      </c>
      <c r="J183" s="307"/>
      <c r="K183" s="355"/>
    </row>
    <row r="184" s="1" customFormat="1" ht="15" customHeight="1">
      <c r="B184" s="332"/>
      <c r="C184" s="307" t="s">
        <v>2154</v>
      </c>
      <c r="D184" s="307"/>
      <c r="E184" s="307"/>
      <c r="F184" s="330" t="s">
        <v>2090</v>
      </c>
      <c r="G184" s="307"/>
      <c r="H184" s="307" t="s">
        <v>2167</v>
      </c>
      <c r="I184" s="307" t="s">
        <v>2125</v>
      </c>
      <c r="J184" s="307"/>
      <c r="K184" s="355"/>
    </row>
    <row r="185" s="1" customFormat="1" ht="15" customHeight="1">
      <c r="B185" s="332"/>
      <c r="C185" s="307" t="s">
        <v>136</v>
      </c>
      <c r="D185" s="307"/>
      <c r="E185" s="307"/>
      <c r="F185" s="330" t="s">
        <v>2096</v>
      </c>
      <c r="G185" s="307"/>
      <c r="H185" s="307" t="s">
        <v>2168</v>
      </c>
      <c r="I185" s="307" t="s">
        <v>2092</v>
      </c>
      <c r="J185" s="307">
        <v>50</v>
      </c>
      <c r="K185" s="355"/>
    </row>
    <row r="186" s="1" customFormat="1" ht="15" customHeight="1">
      <c r="B186" s="332"/>
      <c r="C186" s="307" t="s">
        <v>2169</v>
      </c>
      <c r="D186" s="307"/>
      <c r="E186" s="307"/>
      <c r="F186" s="330" t="s">
        <v>2096</v>
      </c>
      <c r="G186" s="307"/>
      <c r="H186" s="307" t="s">
        <v>2170</v>
      </c>
      <c r="I186" s="307" t="s">
        <v>2171</v>
      </c>
      <c r="J186" s="307"/>
      <c r="K186" s="355"/>
    </row>
    <row r="187" s="1" customFormat="1" ht="15" customHeight="1">
      <c r="B187" s="332"/>
      <c r="C187" s="307" t="s">
        <v>2172</v>
      </c>
      <c r="D187" s="307"/>
      <c r="E187" s="307"/>
      <c r="F187" s="330" t="s">
        <v>2096</v>
      </c>
      <c r="G187" s="307"/>
      <c r="H187" s="307" t="s">
        <v>2173</v>
      </c>
      <c r="I187" s="307" t="s">
        <v>2171</v>
      </c>
      <c r="J187" s="307"/>
      <c r="K187" s="355"/>
    </row>
    <row r="188" s="1" customFormat="1" ht="15" customHeight="1">
      <c r="B188" s="332"/>
      <c r="C188" s="307" t="s">
        <v>2174</v>
      </c>
      <c r="D188" s="307"/>
      <c r="E188" s="307"/>
      <c r="F188" s="330" t="s">
        <v>2096</v>
      </c>
      <c r="G188" s="307"/>
      <c r="H188" s="307" t="s">
        <v>2175</v>
      </c>
      <c r="I188" s="307" t="s">
        <v>2171</v>
      </c>
      <c r="J188" s="307"/>
      <c r="K188" s="355"/>
    </row>
    <row r="189" s="1" customFormat="1" ht="15" customHeight="1">
      <c r="B189" s="332"/>
      <c r="C189" s="368" t="s">
        <v>2176</v>
      </c>
      <c r="D189" s="307"/>
      <c r="E189" s="307"/>
      <c r="F189" s="330" t="s">
        <v>2096</v>
      </c>
      <c r="G189" s="307"/>
      <c r="H189" s="307" t="s">
        <v>2177</v>
      </c>
      <c r="I189" s="307" t="s">
        <v>2178</v>
      </c>
      <c r="J189" s="369" t="s">
        <v>2179</v>
      </c>
      <c r="K189" s="355"/>
    </row>
    <row r="190" s="18" customFormat="1" ht="15" customHeight="1">
      <c r="B190" s="370"/>
      <c r="C190" s="371" t="s">
        <v>2180</v>
      </c>
      <c r="D190" s="372"/>
      <c r="E190" s="372"/>
      <c r="F190" s="373" t="s">
        <v>2096</v>
      </c>
      <c r="G190" s="372"/>
      <c r="H190" s="372" t="s">
        <v>2181</v>
      </c>
      <c r="I190" s="372" t="s">
        <v>2178</v>
      </c>
      <c r="J190" s="374" t="s">
        <v>2179</v>
      </c>
      <c r="K190" s="375"/>
    </row>
    <row r="191" s="1" customFormat="1" ht="15" customHeight="1">
      <c r="B191" s="332"/>
      <c r="C191" s="368" t="s">
        <v>43</v>
      </c>
      <c r="D191" s="307"/>
      <c r="E191" s="307"/>
      <c r="F191" s="330" t="s">
        <v>2090</v>
      </c>
      <c r="G191" s="307"/>
      <c r="H191" s="304" t="s">
        <v>2182</v>
      </c>
      <c r="I191" s="307" t="s">
        <v>2183</v>
      </c>
      <c r="J191" s="307"/>
      <c r="K191" s="355"/>
    </row>
    <row r="192" s="1" customFormat="1" ht="15" customHeight="1">
      <c r="B192" s="332"/>
      <c r="C192" s="368" t="s">
        <v>2184</v>
      </c>
      <c r="D192" s="307"/>
      <c r="E192" s="307"/>
      <c r="F192" s="330" t="s">
        <v>2090</v>
      </c>
      <c r="G192" s="307"/>
      <c r="H192" s="307" t="s">
        <v>2185</v>
      </c>
      <c r="I192" s="307" t="s">
        <v>2125</v>
      </c>
      <c r="J192" s="307"/>
      <c r="K192" s="355"/>
    </row>
    <row r="193" s="1" customFormat="1" ht="15" customHeight="1">
      <c r="B193" s="332"/>
      <c r="C193" s="368" t="s">
        <v>2186</v>
      </c>
      <c r="D193" s="307"/>
      <c r="E193" s="307"/>
      <c r="F193" s="330" t="s">
        <v>2090</v>
      </c>
      <c r="G193" s="307"/>
      <c r="H193" s="307" t="s">
        <v>2187</v>
      </c>
      <c r="I193" s="307" t="s">
        <v>2125</v>
      </c>
      <c r="J193" s="307"/>
      <c r="K193" s="355"/>
    </row>
    <row r="194" s="1" customFormat="1" ht="15" customHeight="1">
      <c r="B194" s="332"/>
      <c r="C194" s="368" t="s">
        <v>2188</v>
      </c>
      <c r="D194" s="307"/>
      <c r="E194" s="307"/>
      <c r="F194" s="330" t="s">
        <v>2096</v>
      </c>
      <c r="G194" s="307"/>
      <c r="H194" s="307" t="s">
        <v>2189</v>
      </c>
      <c r="I194" s="307" t="s">
        <v>2125</v>
      </c>
      <c r="J194" s="307"/>
      <c r="K194" s="355"/>
    </row>
    <row r="195" s="1" customFormat="1" ht="15" customHeight="1">
      <c r="B195" s="361"/>
      <c r="C195" s="376"/>
      <c r="D195" s="341"/>
      <c r="E195" s="341"/>
      <c r="F195" s="341"/>
      <c r="G195" s="341"/>
      <c r="H195" s="341"/>
      <c r="I195" s="341"/>
      <c r="J195" s="341"/>
      <c r="K195" s="362"/>
    </row>
    <row r="196" s="1" customFormat="1" ht="18.75" customHeight="1">
      <c r="B196" s="343"/>
      <c r="C196" s="353"/>
      <c r="D196" s="353"/>
      <c r="E196" s="353"/>
      <c r="F196" s="363"/>
      <c r="G196" s="353"/>
      <c r="H196" s="353"/>
      <c r="I196" s="353"/>
      <c r="J196" s="353"/>
      <c r="K196" s="343"/>
    </row>
    <row r="197" s="1" customFormat="1" ht="18.75" customHeight="1">
      <c r="B197" s="343"/>
      <c r="C197" s="353"/>
      <c r="D197" s="353"/>
      <c r="E197" s="353"/>
      <c r="F197" s="363"/>
      <c r="G197" s="353"/>
      <c r="H197" s="353"/>
      <c r="I197" s="353"/>
      <c r="J197" s="353"/>
      <c r="K197" s="343"/>
    </row>
    <row r="198" s="1" customFormat="1" ht="18.75" customHeight="1">
      <c r="B198" s="315"/>
      <c r="C198" s="315"/>
      <c r="D198" s="315"/>
      <c r="E198" s="315"/>
      <c r="F198" s="315"/>
      <c r="G198" s="315"/>
      <c r="H198" s="315"/>
      <c r="I198" s="315"/>
      <c r="J198" s="315"/>
      <c r="K198" s="315"/>
    </row>
    <row r="199" s="1" customFormat="1" ht="13.5">
      <c r="B199" s="294"/>
      <c r="C199" s="295"/>
      <c r="D199" s="295"/>
      <c r="E199" s="295"/>
      <c r="F199" s="295"/>
      <c r="G199" s="295"/>
      <c r="H199" s="295"/>
      <c r="I199" s="295"/>
      <c r="J199" s="295"/>
      <c r="K199" s="296"/>
    </row>
    <row r="200" s="1" customFormat="1" ht="21">
      <c r="B200" s="297"/>
      <c r="C200" s="298" t="s">
        <v>2190</v>
      </c>
      <c r="D200" s="298"/>
      <c r="E200" s="298"/>
      <c r="F200" s="298"/>
      <c r="G200" s="298"/>
      <c r="H200" s="298"/>
      <c r="I200" s="298"/>
      <c r="J200" s="298"/>
      <c r="K200" s="299"/>
    </row>
    <row r="201" s="1" customFormat="1" ht="25.5" customHeight="1">
      <c r="B201" s="297"/>
      <c r="C201" s="377" t="s">
        <v>2191</v>
      </c>
      <c r="D201" s="377"/>
      <c r="E201" s="377"/>
      <c r="F201" s="377" t="s">
        <v>2192</v>
      </c>
      <c r="G201" s="378"/>
      <c r="H201" s="377" t="s">
        <v>2193</v>
      </c>
      <c r="I201" s="377"/>
      <c r="J201" s="377"/>
      <c r="K201" s="299"/>
    </row>
    <row r="202" s="1" customFormat="1" ht="5.25" customHeight="1">
      <c r="B202" s="332"/>
      <c r="C202" s="327"/>
      <c r="D202" s="327"/>
      <c r="E202" s="327"/>
      <c r="F202" s="327"/>
      <c r="G202" s="353"/>
      <c r="H202" s="327"/>
      <c r="I202" s="327"/>
      <c r="J202" s="327"/>
      <c r="K202" s="355"/>
    </row>
    <row r="203" s="1" customFormat="1" ht="15" customHeight="1">
      <c r="B203" s="332"/>
      <c r="C203" s="307" t="s">
        <v>2183</v>
      </c>
      <c r="D203" s="307"/>
      <c r="E203" s="307"/>
      <c r="F203" s="330" t="s">
        <v>44</v>
      </c>
      <c r="G203" s="307"/>
      <c r="H203" s="307" t="s">
        <v>2194</v>
      </c>
      <c r="I203" s="307"/>
      <c r="J203" s="307"/>
      <c r="K203" s="355"/>
    </row>
    <row r="204" s="1" customFormat="1" ht="15" customHeight="1">
      <c r="B204" s="332"/>
      <c r="C204" s="307"/>
      <c r="D204" s="307"/>
      <c r="E204" s="307"/>
      <c r="F204" s="330" t="s">
        <v>45</v>
      </c>
      <c r="G204" s="307"/>
      <c r="H204" s="307" t="s">
        <v>2195</v>
      </c>
      <c r="I204" s="307"/>
      <c r="J204" s="307"/>
      <c r="K204" s="355"/>
    </row>
    <row r="205" s="1" customFormat="1" ht="15" customHeight="1">
      <c r="B205" s="332"/>
      <c r="C205" s="307"/>
      <c r="D205" s="307"/>
      <c r="E205" s="307"/>
      <c r="F205" s="330" t="s">
        <v>48</v>
      </c>
      <c r="G205" s="307"/>
      <c r="H205" s="307" t="s">
        <v>2196</v>
      </c>
      <c r="I205" s="307"/>
      <c r="J205" s="307"/>
      <c r="K205" s="355"/>
    </row>
    <row r="206" s="1" customFormat="1" ht="15" customHeight="1">
      <c r="B206" s="332"/>
      <c r="C206" s="307"/>
      <c r="D206" s="307"/>
      <c r="E206" s="307"/>
      <c r="F206" s="330" t="s">
        <v>46</v>
      </c>
      <c r="G206" s="307"/>
      <c r="H206" s="307" t="s">
        <v>2197</v>
      </c>
      <c r="I206" s="307"/>
      <c r="J206" s="307"/>
      <c r="K206" s="355"/>
    </row>
    <row r="207" s="1" customFormat="1" ht="15" customHeight="1">
      <c r="B207" s="332"/>
      <c r="C207" s="307"/>
      <c r="D207" s="307"/>
      <c r="E207" s="307"/>
      <c r="F207" s="330" t="s">
        <v>47</v>
      </c>
      <c r="G207" s="307"/>
      <c r="H207" s="307" t="s">
        <v>2198</v>
      </c>
      <c r="I207" s="307"/>
      <c r="J207" s="307"/>
      <c r="K207" s="355"/>
    </row>
    <row r="208" s="1" customFormat="1" ht="15" customHeight="1">
      <c r="B208" s="332"/>
      <c r="C208" s="307"/>
      <c r="D208" s="307"/>
      <c r="E208" s="307"/>
      <c r="F208" s="330"/>
      <c r="G208" s="307"/>
      <c r="H208" s="307"/>
      <c r="I208" s="307"/>
      <c r="J208" s="307"/>
      <c r="K208" s="355"/>
    </row>
    <row r="209" s="1" customFormat="1" ht="15" customHeight="1">
      <c r="B209" s="332"/>
      <c r="C209" s="307" t="s">
        <v>2137</v>
      </c>
      <c r="D209" s="307"/>
      <c r="E209" s="307"/>
      <c r="F209" s="330" t="s">
        <v>80</v>
      </c>
      <c r="G209" s="307"/>
      <c r="H209" s="307" t="s">
        <v>2199</v>
      </c>
      <c r="I209" s="307"/>
      <c r="J209" s="307"/>
      <c r="K209" s="355"/>
    </row>
    <row r="210" s="1" customFormat="1" ht="15" customHeight="1">
      <c r="B210" s="332"/>
      <c r="C210" s="307"/>
      <c r="D210" s="307"/>
      <c r="E210" s="307"/>
      <c r="F210" s="330" t="s">
        <v>2034</v>
      </c>
      <c r="G210" s="307"/>
      <c r="H210" s="307" t="s">
        <v>2035</v>
      </c>
      <c r="I210" s="307"/>
      <c r="J210" s="307"/>
      <c r="K210" s="355"/>
    </row>
    <row r="211" s="1" customFormat="1" ht="15" customHeight="1">
      <c r="B211" s="332"/>
      <c r="C211" s="307"/>
      <c r="D211" s="307"/>
      <c r="E211" s="307"/>
      <c r="F211" s="330" t="s">
        <v>2032</v>
      </c>
      <c r="G211" s="307"/>
      <c r="H211" s="307" t="s">
        <v>2200</v>
      </c>
      <c r="I211" s="307"/>
      <c r="J211" s="307"/>
      <c r="K211" s="355"/>
    </row>
    <row r="212" s="1" customFormat="1" ht="15" customHeight="1">
      <c r="B212" s="379"/>
      <c r="C212" s="307"/>
      <c r="D212" s="307"/>
      <c r="E212" s="307"/>
      <c r="F212" s="330" t="s">
        <v>113</v>
      </c>
      <c r="G212" s="368"/>
      <c r="H212" s="359" t="s">
        <v>112</v>
      </c>
      <c r="I212" s="359"/>
      <c r="J212" s="359"/>
      <c r="K212" s="380"/>
    </row>
    <row r="213" s="1" customFormat="1" ht="15" customHeight="1">
      <c r="B213" s="379"/>
      <c r="C213" s="307"/>
      <c r="D213" s="307"/>
      <c r="E213" s="307"/>
      <c r="F213" s="330" t="s">
        <v>2036</v>
      </c>
      <c r="G213" s="368"/>
      <c r="H213" s="359" t="s">
        <v>1671</v>
      </c>
      <c r="I213" s="359"/>
      <c r="J213" s="359"/>
      <c r="K213" s="380"/>
    </row>
    <row r="214" s="1" customFormat="1" ht="15" customHeight="1">
      <c r="B214" s="379"/>
      <c r="C214" s="307"/>
      <c r="D214" s="307"/>
      <c r="E214" s="307"/>
      <c r="F214" s="330"/>
      <c r="G214" s="368"/>
      <c r="H214" s="359"/>
      <c r="I214" s="359"/>
      <c r="J214" s="359"/>
      <c r="K214" s="380"/>
    </row>
    <row r="215" s="1" customFormat="1" ht="15" customHeight="1">
      <c r="B215" s="379"/>
      <c r="C215" s="307" t="s">
        <v>2161</v>
      </c>
      <c r="D215" s="307"/>
      <c r="E215" s="307"/>
      <c r="F215" s="330">
        <v>1</v>
      </c>
      <c r="G215" s="368"/>
      <c r="H215" s="359" t="s">
        <v>2201</v>
      </c>
      <c r="I215" s="359"/>
      <c r="J215" s="359"/>
      <c r="K215" s="380"/>
    </row>
    <row r="216" s="1" customFormat="1" ht="15" customHeight="1">
      <c r="B216" s="379"/>
      <c r="C216" s="307"/>
      <c r="D216" s="307"/>
      <c r="E216" s="307"/>
      <c r="F216" s="330">
        <v>2</v>
      </c>
      <c r="G216" s="368"/>
      <c r="H216" s="359" t="s">
        <v>2202</v>
      </c>
      <c r="I216" s="359"/>
      <c r="J216" s="359"/>
      <c r="K216" s="380"/>
    </row>
    <row r="217" s="1" customFormat="1" ht="15" customHeight="1">
      <c r="B217" s="379"/>
      <c r="C217" s="307"/>
      <c r="D217" s="307"/>
      <c r="E217" s="307"/>
      <c r="F217" s="330">
        <v>3</v>
      </c>
      <c r="G217" s="368"/>
      <c r="H217" s="359" t="s">
        <v>2203</v>
      </c>
      <c r="I217" s="359"/>
      <c r="J217" s="359"/>
      <c r="K217" s="380"/>
    </row>
    <row r="218" s="1" customFormat="1" ht="15" customHeight="1">
      <c r="B218" s="379"/>
      <c r="C218" s="307"/>
      <c r="D218" s="307"/>
      <c r="E218" s="307"/>
      <c r="F218" s="330">
        <v>4</v>
      </c>
      <c r="G218" s="368"/>
      <c r="H218" s="359" t="s">
        <v>2204</v>
      </c>
      <c r="I218" s="359"/>
      <c r="J218" s="359"/>
      <c r="K218" s="380"/>
    </row>
    <row r="219" s="1" customFormat="1" ht="12.75" customHeight="1">
      <c r="B219" s="381"/>
      <c r="C219" s="382"/>
      <c r="D219" s="382"/>
      <c r="E219" s="382"/>
      <c r="F219" s="382"/>
      <c r="G219" s="382"/>
      <c r="H219" s="382"/>
      <c r="I219" s="382"/>
      <c r="J219" s="382"/>
      <c r="K219" s="383"/>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82</v>
      </c>
    </row>
    <row r="3" s="1" customFormat="1" ht="6.96" customHeight="1">
      <c r="B3" s="131"/>
      <c r="C3" s="132"/>
      <c r="D3" s="132"/>
      <c r="E3" s="132"/>
      <c r="F3" s="132"/>
      <c r="G3" s="132"/>
      <c r="H3" s="132"/>
      <c r="I3" s="132"/>
      <c r="J3" s="132"/>
      <c r="K3" s="132"/>
      <c r="L3" s="23"/>
      <c r="AT3" s="20" t="s">
        <v>83</v>
      </c>
    </row>
    <row r="4" s="1" customFormat="1" ht="24.96" customHeight="1">
      <c r="B4" s="23"/>
      <c r="D4" s="133" t="s">
        <v>115</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Nové Město na Moravě, Centrum služeb a řemesel ul. Soškova inv. město, rev. 9/24</v>
      </c>
      <c r="F7" s="135"/>
      <c r="G7" s="135"/>
      <c r="H7" s="135"/>
      <c r="L7" s="23"/>
    </row>
    <row r="8" s="2" customFormat="1" ht="12" customHeight="1">
      <c r="A8" s="41"/>
      <c r="B8" s="47"/>
      <c r="C8" s="41"/>
      <c r="D8" s="135" t="s">
        <v>116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117</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23. 11. 2021</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34</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37</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39</v>
      </c>
      <c r="E30" s="41"/>
      <c r="F30" s="41"/>
      <c r="G30" s="41"/>
      <c r="H30" s="41"/>
      <c r="I30" s="41"/>
      <c r="J30" s="147">
        <f>ROUND(J88,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41</v>
      </c>
      <c r="G32" s="41"/>
      <c r="H32" s="41"/>
      <c r="I32" s="148" t="s">
        <v>40</v>
      </c>
      <c r="J32" s="148" t="s">
        <v>42</v>
      </c>
      <c r="K32" s="41"/>
      <c r="L32" s="137"/>
      <c r="S32" s="41"/>
      <c r="T32" s="41"/>
      <c r="U32" s="41"/>
      <c r="V32" s="41"/>
      <c r="W32" s="41"/>
      <c r="X32" s="41"/>
      <c r="Y32" s="41"/>
      <c r="Z32" s="41"/>
      <c r="AA32" s="41"/>
      <c r="AB32" s="41"/>
      <c r="AC32" s="41"/>
      <c r="AD32" s="41"/>
      <c r="AE32" s="41"/>
    </row>
    <row r="33" s="2" customFormat="1" ht="14.4" customHeight="1">
      <c r="A33" s="41"/>
      <c r="B33" s="47"/>
      <c r="C33" s="41"/>
      <c r="D33" s="149" t="s">
        <v>43</v>
      </c>
      <c r="E33" s="135" t="s">
        <v>44</v>
      </c>
      <c r="F33" s="150">
        <f>ROUND((SUM(BE88:BE290)),  2)</f>
        <v>0</v>
      </c>
      <c r="G33" s="41"/>
      <c r="H33" s="41"/>
      <c r="I33" s="151">
        <v>0.20999999999999999</v>
      </c>
      <c r="J33" s="150">
        <f>ROUND(((SUM(BE88:BE290))*I33),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45</v>
      </c>
      <c r="F34" s="150">
        <f>ROUND((SUM(BF88:BF290)),  2)</f>
        <v>0</v>
      </c>
      <c r="G34" s="41"/>
      <c r="H34" s="41"/>
      <c r="I34" s="151">
        <v>0.14999999999999999</v>
      </c>
      <c r="J34" s="150">
        <f>ROUND(((SUM(BF88:BF290))*I34),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46</v>
      </c>
      <c r="F35" s="150">
        <f>ROUND((SUM(BG88:BG290)),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47</v>
      </c>
      <c r="F36" s="150">
        <f>ROUND((SUM(BH88:BH290)),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48</v>
      </c>
      <c r="F37" s="150">
        <f>ROUND((SUM(BI88:BI290)),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49</v>
      </c>
      <c r="E39" s="154"/>
      <c r="F39" s="154"/>
      <c r="G39" s="155" t="s">
        <v>50</v>
      </c>
      <c r="H39" s="156" t="s">
        <v>51</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118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Nové Město na Moravě, Centrum služeb a řemesel ul. Soškova inv. město, rev. 9/24</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116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101 - Komunikace, chodníky, parkovací stání</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Nové Město na Moravě</v>
      </c>
      <c r="G52" s="43"/>
      <c r="H52" s="43"/>
      <c r="I52" s="35" t="s">
        <v>23</v>
      </c>
      <c r="J52" s="75" t="str">
        <f>IF(J12="","",J12)</f>
        <v>23. 11. 2021</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Město Nové Město na Moravě</v>
      </c>
      <c r="G54" s="43"/>
      <c r="H54" s="43"/>
      <c r="I54" s="35" t="s">
        <v>31</v>
      </c>
      <c r="J54" s="39" t="str">
        <f>E21</f>
        <v>Ing. Josef Novotný AQA-CLEAN</v>
      </c>
      <c r="K54" s="43"/>
      <c r="L54" s="137"/>
      <c r="S54" s="41"/>
      <c r="T54" s="41"/>
      <c r="U54" s="41"/>
      <c r="V54" s="41"/>
      <c r="W54" s="41"/>
      <c r="X54" s="41"/>
      <c r="Y54" s="41"/>
      <c r="Z54" s="41"/>
      <c r="AA54" s="41"/>
      <c r="AB54" s="41"/>
      <c r="AC54" s="41"/>
      <c r="AD54" s="41"/>
      <c r="AE54" s="41"/>
    </row>
    <row r="55" s="2" customFormat="1" ht="25.65" customHeight="1">
      <c r="A55" s="41"/>
      <c r="B55" s="42"/>
      <c r="C55" s="35" t="s">
        <v>29</v>
      </c>
      <c r="D55" s="43"/>
      <c r="E55" s="43"/>
      <c r="F55" s="30" t="str">
        <f>IF(E18="","",E18)</f>
        <v>Vyplň údaj</v>
      </c>
      <c r="G55" s="43"/>
      <c r="H55" s="43"/>
      <c r="I55" s="35" t="s">
        <v>36</v>
      </c>
      <c r="J55" s="39" t="str">
        <f>E24</f>
        <v>Ing. Josef Novotný AQA-CLEAN</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119</v>
      </c>
      <c r="D57" s="165"/>
      <c r="E57" s="165"/>
      <c r="F57" s="165"/>
      <c r="G57" s="165"/>
      <c r="H57" s="165"/>
      <c r="I57" s="165"/>
      <c r="J57" s="166" t="s">
        <v>120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71</v>
      </c>
      <c r="D59" s="43"/>
      <c r="E59" s="43"/>
      <c r="F59" s="43"/>
      <c r="G59" s="43"/>
      <c r="H59" s="43"/>
      <c r="I59" s="43"/>
      <c r="J59" s="105">
        <f>J88</f>
        <v>0</v>
      </c>
      <c r="K59" s="43"/>
      <c r="L59" s="137"/>
      <c r="S59" s="41"/>
      <c r="T59" s="41"/>
      <c r="U59" s="41"/>
      <c r="V59" s="41"/>
      <c r="W59" s="41"/>
      <c r="X59" s="41"/>
      <c r="Y59" s="41"/>
      <c r="Z59" s="41"/>
      <c r="AA59" s="41"/>
      <c r="AB59" s="41"/>
      <c r="AC59" s="41"/>
      <c r="AD59" s="41"/>
      <c r="AE59" s="41"/>
      <c r="AU59" s="20" t="s">
        <v>121</v>
      </c>
    </row>
    <row r="60" s="9" customFormat="1" ht="24.96" customHeight="1">
      <c r="A60" s="9"/>
      <c r="B60" s="168"/>
      <c r="C60" s="169"/>
      <c r="D60" s="170" t="s">
        <v>122</v>
      </c>
      <c r="E60" s="171"/>
      <c r="F60" s="171"/>
      <c r="G60" s="171"/>
      <c r="H60" s="171"/>
      <c r="I60" s="171"/>
      <c r="J60" s="172">
        <f>J89</f>
        <v>0</v>
      </c>
      <c r="K60" s="169"/>
      <c r="L60" s="173"/>
      <c r="S60" s="9"/>
      <c r="T60" s="9"/>
      <c r="U60" s="9"/>
      <c r="V60" s="9"/>
      <c r="W60" s="9"/>
      <c r="X60" s="9"/>
      <c r="Y60" s="9"/>
      <c r="Z60" s="9"/>
      <c r="AA60" s="9"/>
      <c r="AB60" s="9"/>
      <c r="AC60" s="9"/>
      <c r="AD60" s="9"/>
      <c r="AE60" s="9"/>
    </row>
    <row r="61" s="10" customFormat="1" ht="19.92" customHeight="1">
      <c r="A61" s="10"/>
      <c r="B61" s="174"/>
      <c r="C61" s="175"/>
      <c r="D61" s="176" t="s">
        <v>123</v>
      </c>
      <c r="E61" s="177"/>
      <c r="F61" s="177"/>
      <c r="G61" s="177"/>
      <c r="H61" s="177"/>
      <c r="I61" s="177"/>
      <c r="J61" s="178">
        <f>J90</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124</v>
      </c>
      <c r="E62" s="177"/>
      <c r="F62" s="177"/>
      <c r="G62" s="177"/>
      <c r="H62" s="177"/>
      <c r="I62" s="177"/>
      <c r="J62" s="178">
        <f>J145</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125</v>
      </c>
      <c r="E63" s="177"/>
      <c r="F63" s="177"/>
      <c r="G63" s="177"/>
      <c r="H63" s="177"/>
      <c r="I63" s="177"/>
      <c r="J63" s="178">
        <f>J149</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126</v>
      </c>
      <c r="E64" s="177"/>
      <c r="F64" s="177"/>
      <c r="G64" s="177"/>
      <c r="H64" s="177"/>
      <c r="I64" s="177"/>
      <c r="J64" s="178">
        <f>J159</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127</v>
      </c>
      <c r="E65" s="177"/>
      <c r="F65" s="177"/>
      <c r="G65" s="177"/>
      <c r="H65" s="177"/>
      <c r="I65" s="177"/>
      <c r="J65" s="178">
        <f>J209</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128</v>
      </c>
      <c r="E66" s="177"/>
      <c r="F66" s="177"/>
      <c r="G66" s="177"/>
      <c r="H66" s="177"/>
      <c r="I66" s="177"/>
      <c r="J66" s="178">
        <f>J231</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129</v>
      </c>
      <c r="E67" s="177"/>
      <c r="F67" s="177"/>
      <c r="G67" s="177"/>
      <c r="H67" s="177"/>
      <c r="I67" s="177"/>
      <c r="J67" s="178">
        <f>J274</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130</v>
      </c>
      <c r="E68" s="177"/>
      <c r="F68" s="177"/>
      <c r="G68" s="177"/>
      <c r="H68" s="177"/>
      <c r="I68" s="177"/>
      <c r="J68" s="178">
        <f>J286</f>
        <v>0</v>
      </c>
      <c r="K68" s="175"/>
      <c r="L68" s="179"/>
      <c r="S68" s="10"/>
      <c r="T68" s="10"/>
      <c r="U68" s="10"/>
      <c r="V68" s="10"/>
      <c r="W68" s="10"/>
      <c r="X68" s="10"/>
      <c r="Y68" s="10"/>
      <c r="Z68" s="10"/>
      <c r="AA68" s="10"/>
      <c r="AB68" s="10"/>
      <c r="AC68" s="10"/>
      <c r="AD68" s="10"/>
      <c r="AE68" s="10"/>
    </row>
    <row r="69" s="2" customFormat="1" ht="21.84" customHeight="1">
      <c r="A69" s="41"/>
      <c r="B69" s="42"/>
      <c r="C69" s="43"/>
      <c r="D69" s="43"/>
      <c r="E69" s="43"/>
      <c r="F69" s="43"/>
      <c r="G69" s="43"/>
      <c r="H69" s="43"/>
      <c r="I69" s="43"/>
      <c r="J69" s="43"/>
      <c r="K69" s="43"/>
      <c r="L69" s="137"/>
      <c r="S69" s="41"/>
      <c r="T69" s="41"/>
      <c r="U69" s="41"/>
      <c r="V69" s="41"/>
      <c r="W69" s="41"/>
      <c r="X69" s="41"/>
      <c r="Y69" s="41"/>
      <c r="Z69" s="41"/>
      <c r="AA69" s="41"/>
      <c r="AB69" s="41"/>
      <c r="AC69" s="41"/>
      <c r="AD69" s="41"/>
      <c r="AE69" s="41"/>
    </row>
    <row r="70" s="2" customFormat="1" ht="6.96" customHeight="1">
      <c r="A70" s="41"/>
      <c r="B70" s="62"/>
      <c r="C70" s="63"/>
      <c r="D70" s="63"/>
      <c r="E70" s="63"/>
      <c r="F70" s="63"/>
      <c r="G70" s="63"/>
      <c r="H70" s="63"/>
      <c r="I70" s="63"/>
      <c r="J70" s="63"/>
      <c r="K70" s="63"/>
      <c r="L70" s="137"/>
      <c r="S70" s="41"/>
      <c r="T70" s="41"/>
      <c r="U70" s="41"/>
      <c r="V70" s="41"/>
      <c r="W70" s="41"/>
      <c r="X70" s="41"/>
      <c r="Y70" s="41"/>
      <c r="Z70" s="41"/>
      <c r="AA70" s="41"/>
      <c r="AB70" s="41"/>
      <c r="AC70" s="41"/>
      <c r="AD70" s="41"/>
      <c r="AE70" s="41"/>
    </row>
    <row r="74" s="2" customFormat="1" ht="6.96" customHeight="1">
      <c r="A74" s="41"/>
      <c r="B74" s="64"/>
      <c r="C74" s="65"/>
      <c r="D74" s="65"/>
      <c r="E74" s="65"/>
      <c r="F74" s="65"/>
      <c r="G74" s="65"/>
      <c r="H74" s="65"/>
      <c r="I74" s="65"/>
      <c r="J74" s="65"/>
      <c r="K74" s="65"/>
      <c r="L74" s="137"/>
      <c r="S74" s="41"/>
      <c r="T74" s="41"/>
      <c r="U74" s="41"/>
      <c r="V74" s="41"/>
      <c r="W74" s="41"/>
      <c r="X74" s="41"/>
      <c r="Y74" s="41"/>
      <c r="Z74" s="41"/>
      <c r="AA74" s="41"/>
      <c r="AB74" s="41"/>
      <c r="AC74" s="41"/>
      <c r="AD74" s="41"/>
      <c r="AE74" s="41"/>
    </row>
    <row r="75" s="2" customFormat="1" ht="24.96" customHeight="1">
      <c r="A75" s="41"/>
      <c r="B75" s="42"/>
      <c r="C75" s="26" t="s">
        <v>131</v>
      </c>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2" customHeight="1">
      <c r="A77" s="41"/>
      <c r="B77" s="42"/>
      <c r="C77" s="35" t="s">
        <v>16</v>
      </c>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6.5" customHeight="1">
      <c r="A78" s="41"/>
      <c r="B78" s="42"/>
      <c r="C78" s="43"/>
      <c r="D78" s="43"/>
      <c r="E78" s="163" t="str">
        <f>E7</f>
        <v>Nové Město na Moravě, Centrum služeb a řemesel ul. Soškova inv. město, rev. 9/24</v>
      </c>
      <c r="F78" s="35"/>
      <c r="G78" s="35"/>
      <c r="H78" s="35"/>
      <c r="I78" s="43"/>
      <c r="J78" s="43"/>
      <c r="K78" s="43"/>
      <c r="L78" s="137"/>
      <c r="S78" s="41"/>
      <c r="T78" s="41"/>
      <c r="U78" s="41"/>
      <c r="V78" s="41"/>
      <c r="W78" s="41"/>
      <c r="X78" s="41"/>
      <c r="Y78" s="41"/>
      <c r="Z78" s="41"/>
      <c r="AA78" s="41"/>
      <c r="AB78" s="41"/>
      <c r="AC78" s="41"/>
      <c r="AD78" s="41"/>
      <c r="AE78" s="41"/>
    </row>
    <row r="79" s="2" customFormat="1" ht="12" customHeight="1">
      <c r="A79" s="41"/>
      <c r="B79" s="42"/>
      <c r="C79" s="35" t="s">
        <v>116</v>
      </c>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16.5" customHeight="1">
      <c r="A80" s="41"/>
      <c r="B80" s="42"/>
      <c r="C80" s="43"/>
      <c r="D80" s="43"/>
      <c r="E80" s="72" t="str">
        <f>E9</f>
        <v>SO 101 - Komunikace, chodníky, parkovací stání</v>
      </c>
      <c r="F80" s="43"/>
      <c r="G80" s="43"/>
      <c r="H80" s="43"/>
      <c r="I80" s="43"/>
      <c r="J80" s="43"/>
      <c r="K80" s="43"/>
      <c r="L80" s="137"/>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37"/>
      <c r="S81" s="41"/>
      <c r="T81" s="41"/>
      <c r="U81" s="41"/>
      <c r="V81" s="41"/>
      <c r="W81" s="41"/>
      <c r="X81" s="41"/>
      <c r="Y81" s="41"/>
      <c r="Z81" s="41"/>
      <c r="AA81" s="41"/>
      <c r="AB81" s="41"/>
      <c r="AC81" s="41"/>
      <c r="AD81" s="41"/>
      <c r="AE81" s="41"/>
    </row>
    <row r="82" s="2" customFormat="1" ht="12" customHeight="1">
      <c r="A82" s="41"/>
      <c r="B82" s="42"/>
      <c r="C82" s="35" t="s">
        <v>21</v>
      </c>
      <c r="D82" s="43"/>
      <c r="E82" s="43"/>
      <c r="F82" s="30" t="str">
        <f>F12</f>
        <v>Nové Město na Moravě</v>
      </c>
      <c r="G82" s="43"/>
      <c r="H82" s="43"/>
      <c r="I82" s="35" t="s">
        <v>23</v>
      </c>
      <c r="J82" s="75" t="str">
        <f>IF(J12="","",J12)</f>
        <v>23. 11. 2021</v>
      </c>
      <c r="K82" s="43"/>
      <c r="L82" s="137"/>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37"/>
      <c r="S83" s="41"/>
      <c r="T83" s="41"/>
      <c r="U83" s="41"/>
      <c r="V83" s="41"/>
      <c r="W83" s="41"/>
      <c r="X83" s="41"/>
      <c r="Y83" s="41"/>
      <c r="Z83" s="41"/>
      <c r="AA83" s="41"/>
      <c r="AB83" s="41"/>
      <c r="AC83" s="41"/>
      <c r="AD83" s="41"/>
      <c r="AE83" s="41"/>
    </row>
    <row r="84" s="2" customFormat="1" ht="25.65" customHeight="1">
      <c r="A84" s="41"/>
      <c r="B84" s="42"/>
      <c r="C84" s="35" t="s">
        <v>25</v>
      </c>
      <c r="D84" s="43"/>
      <c r="E84" s="43"/>
      <c r="F84" s="30" t="str">
        <f>E15</f>
        <v>Město Nové Město na Moravě</v>
      </c>
      <c r="G84" s="43"/>
      <c r="H84" s="43"/>
      <c r="I84" s="35" t="s">
        <v>31</v>
      </c>
      <c r="J84" s="39" t="str">
        <f>E21</f>
        <v>Ing. Josef Novotný AQA-CLEAN</v>
      </c>
      <c r="K84" s="43"/>
      <c r="L84" s="137"/>
      <c r="S84" s="41"/>
      <c r="T84" s="41"/>
      <c r="U84" s="41"/>
      <c r="V84" s="41"/>
      <c r="W84" s="41"/>
      <c r="X84" s="41"/>
      <c r="Y84" s="41"/>
      <c r="Z84" s="41"/>
      <c r="AA84" s="41"/>
      <c r="AB84" s="41"/>
      <c r="AC84" s="41"/>
      <c r="AD84" s="41"/>
      <c r="AE84" s="41"/>
    </row>
    <row r="85" s="2" customFormat="1" ht="25.65" customHeight="1">
      <c r="A85" s="41"/>
      <c r="B85" s="42"/>
      <c r="C85" s="35" t="s">
        <v>29</v>
      </c>
      <c r="D85" s="43"/>
      <c r="E85" s="43"/>
      <c r="F85" s="30" t="str">
        <f>IF(E18="","",E18)</f>
        <v>Vyplň údaj</v>
      </c>
      <c r="G85" s="43"/>
      <c r="H85" s="43"/>
      <c r="I85" s="35" t="s">
        <v>36</v>
      </c>
      <c r="J85" s="39" t="str">
        <f>E24</f>
        <v>Ing. Josef Novotný AQA-CLEAN</v>
      </c>
      <c r="K85" s="43"/>
      <c r="L85" s="137"/>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37"/>
      <c r="S86" s="41"/>
      <c r="T86" s="41"/>
      <c r="U86" s="41"/>
      <c r="V86" s="41"/>
      <c r="W86" s="41"/>
      <c r="X86" s="41"/>
      <c r="Y86" s="41"/>
      <c r="Z86" s="41"/>
      <c r="AA86" s="41"/>
      <c r="AB86" s="41"/>
      <c r="AC86" s="41"/>
      <c r="AD86" s="41"/>
      <c r="AE86" s="41"/>
    </row>
    <row r="87" s="11" customFormat="1" ht="29.28" customHeight="1">
      <c r="A87" s="180"/>
      <c r="B87" s="181"/>
      <c r="C87" s="182" t="s">
        <v>132</v>
      </c>
      <c r="D87" s="183" t="s">
        <v>58</v>
      </c>
      <c r="E87" s="183" t="s">
        <v>54</v>
      </c>
      <c r="F87" s="183" t="s">
        <v>55</v>
      </c>
      <c r="G87" s="183" t="s">
        <v>133</v>
      </c>
      <c r="H87" s="183" t="s">
        <v>134</v>
      </c>
      <c r="I87" s="183" t="s">
        <v>135</v>
      </c>
      <c r="J87" s="184" t="s">
        <v>120</v>
      </c>
      <c r="K87" s="185" t="s">
        <v>136</v>
      </c>
      <c r="L87" s="186"/>
      <c r="M87" s="95" t="s">
        <v>19</v>
      </c>
      <c r="N87" s="96" t="s">
        <v>43</v>
      </c>
      <c r="O87" s="96" t="s">
        <v>137</v>
      </c>
      <c r="P87" s="96" t="s">
        <v>138</v>
      </c>
      <c r="Q87" s="96" t="s">
        <v>139</v>
      </c>
      <c r="R87" s="96" t="s">
        <v>140</v>
      </c>
      <c r="S87" s="96" t="s">
        <v>141</v>
      </c>
      <c r="T87" s="97" t="s">
        <v>142</v>
      </c>
      <c r="U87" s="180"/>
      <c r="V87" s="180"/>
      <c r="W87" s="180"/>
      <c r="X87" s="180"/>
      <c r="Y87" s="180"/>
      <c r="Z87" s="180"/>
      <c r="AA87" s="180"/>
      <c r="AB87" s="180"/>
      <c r="AC87" s="180"/>
      <c r="AD87" s="180"/>
      <c r="AE87" s="180"/>
    </row>
    <row r="88" s="2" customFormat="1" ht="22.8" customHeight="1">
      <c r="A88" s="41"/>
      <c r="B88" s="42"/>
      <c r="C88" s="102" t="s">
        <v>143</v>
      </c>
      <c r="D88" s="43"/>
      <c r="E88" s="43"/>
      <c r="F88" s="43"/>
      <c r="G88" s="43"/>
      <c r="H88" s="43"/>
      <c r="I88" s="43"/>
      <c r="J88" s="187">
        <f>BK88</f>
        <v>0</v>
      </c>
      <c r="K88" s="43"/>
      <c r="L88" s="47"/>
      <c r="M88" s="98"/>
      <c r="N88" s="188"/>
      <c r="O88" s="99"/>
      <c r="P88" s="189">
        <f>P89</f>
        <v>0</v>
      </c>
      <c r="Q88" s="99"/>
      <c r="R88" s="189">
        <f>R89</f>
        <v>609.16849100000013</v>
      </c>
      <c r="S88" s="99"/>
      <c r="T88" s="190">
        <f>T89</f>
        <v>1560.1700000000001</v>
      </c>
      <c r="U88" s="41"/>
      <c r="V88" s="41"/>
      <c r="W88" s="41"/>
      <c r="X88" s="41"/>
      <c r="Y88" s="41"/>
      <c r="Z88" s="41"/>
      <c r="AA88" s="41"/>
      <c r="AB88" s="41"/>
      <c r="AC88" s="41"/>
      <c r="AD88" s="41"/>
      <c r="AE88" s="41"/>
      <c r="AT88" s="20" t="s">
        <v>72</v>
      </c>
      <c r="AU88" s="20" t="s">
        <v>121</v>
      </c>
      <c r="BK88" s="191">
        <f>BK89</f>
        <v>0</v>
      </c>
    </row>
    <row r="89" s="12" customFormat="1" ht="25.92" customHeight="1">
      <c r="A89" s="12"/>
      <c r="B89" s="192"/>
      <c r="C89" s="193"/>
      <c r="D89" s="194" t="s">
        <v>72</v>
      </c>
      <c r="E89" s="195" t="s">
        <v>144</v>
      </c>
      <c r="F89" s="195" t="s">
        <v>145</v>
      </c>
      <c r="G89" s="193"/>
      <c r="H89" s="193"/>
      <c r="I89" s="196"/>
      <c r="J89" s="197">
        <f>BK89</f>
        <v>0</v>
      </c>
      <c r="K89" s="193"/>
      <c r="L89" s="198"/>
      <c r="M89" s="199"/>
      <c r="N89" s="200"/>
      <c r="O89" s="200"/>
      <c r="P89" s="201">
        <f>P90+P145+P149+P159+P209+P231+P274+P286</f>
        <v>0</v>
      </c>
      <c r="Q89" s="200"/>
      <c r="R89" s="201">
        <f>R90+R145+R149+R159+R209+R231+R274+R286</f>
        <v>609.16849100000013</v>
      </c>
      <c r="S89" s="200"/>
      <c r="T89" s="202">
        <f>T90+T145+T149+T159+T209+T231+T274+T286</f>
        <v>1560.1700000000001</v>
      </c>
      <c r="U89" s="12"/>
      <c r="V89" s="12"/>
      <c r="W89" s="12"/>
      <c r="X89" s="12"/>
      <c r="Y89" s="12"/>
      <c r="Z89" s="12"/>
      <c r="AA89" s="12"/>
      <c r="AB89" s="12"/>
      <c r="AC89" s="12"/>
      <c r="AD89" s="12"/>
      <c r="AE89" s="12"/>
      <c r="AR89" s="203" t="s">
        <v>81</v>
      </c>
      <c r="AT89" s="204" t="s">
        <v>72</v>
      </c>
      <c r="AU89" s="204" t="s">
        <v>73</v>
      </c>
      <c r="AY89" s="203" t="s">
        <v>146</v>
      </c>
      <c r="BK89" s="205">
        <f>BK90+BK145+BK149+BK159+BK209+BK231+BK274+BK286</f>
        <v>0</v>
      </c>
    </row>
    <row r="90" s="12" customFormat="1" ht="22.8" customHeight="1">
      <c r="A90" s="12"/>
      <c r="B90" s="192"/>
      <c r="C90" s="193"/>
      <c r="D90" s="194" t="s">
        <v>72</v>
      </c>
      <c r="E90" s="206" t="s">
        <v>81</v>
      </c>
      <c r="F90" s="206" t="s">
        <v>147</v>
      </c>
      <c r="G90" s="193"/>
      <c r="H90" s="193"/>
      <c r="I90" s="196"/>
      <c r="J90" s="207">
        <f>BK90</f>
        <v>0</v>
      </c>
      <c r="K90" s="193"/>
      <c r="L90" s="198"/>
      <c r="M90" s="199"/>
      <c r="N90" s="200"/>
      <c r="O90" s="200"/>
      <c r="P90" s="201">
        <f>SUM(P91:P144)</f>
        <v>0</v>
      </c>
      <c r="Q90" s="200"/>
      <c r="R90" s="201">
        <f>SUM(R91:R144)</f>
        <v>0.086220000000000005</v>
      </c>
      <c r="S90" s="200"/>
      <c r="T90" s="202">
        <f>SUM(T91:T144)</f>
        <v>1550.79</v>
      </c>
      <c r="U90" s="12"/>
      <c r="V90" s="12"/>
      <c r="W90" s="12"/>
      <c r="X90" s="12"/>
      <c r="Y90" s="12"/>
      <c r="Z90" s="12"/>
      <c r="AA90" s="12"/>
      <c r="AB90" s="12"/>
      <c r="AC90" s="12"/>
      <c r="AD90" s="12"/>
      <c r="AE90" s="12"/>
      <c r="AR90" s="203" t="s">
        <v>81</v>
      </c>
      <c r="AT90" s="204" t="s">
        <v>72</v>
      </c>
      <c r="AU90" s="204" t="s">
        <v>81</v>
      </c>
      <c r="AY90" s="203" t="s">
        <v>146</v>
      </c>
      <c r="BK90" s="205">
        <f>SUM(BK91:BK144)</f>
        <v>0</v>
      </c>
    </row>
    <row r="91" s="2" customFormat="1" ht="24.15" customHeight="1">
      <c r="A91" s="41"/>
      <c r="B91" s="42"/>
      <c r="C91" s="208" t="s">
        <v>81</v>
      </c>
      <c r="D91" s="208" t="s">
        <v>148</v>
      </c>
      <c r="E91" s="209" t="s">
        <v>149</v>
      </c>
      <c r="F91" s="210" t="s">
        <v>150</v>
      </c>
      <c r="G91" s="211" t="s">
        <v>151</v>
      </c>
      <c r="H91" s="212">
        <v>100</v>
      </c>
      <c r="I91" s="213"/>
      <c r="J91" s="214">
        <f>ROUND(I91*H91,2)</f>
        <v>0</v>
      </c>
      <c r="K91" s="215"/>
      <c r="L91" s="47"/>
      <c r="M91" s="216" t="s">
        <v>19</v>
      </c>
      <c r="N91" s="217" t="s">
        <v>44</v>
      </c>
      <c r="O91" s="87"/>
      <c r="P91" s="218">
        <f>O91*H91</f>
        <v>0</v>
      </c>
      <c r="Q91" s="218">
        <v>0</v>
      </c>
      <c r="R91" s="218">
        <f>Q91*H91</f>
        <v>0</v>
      </c>
      <c r="S91" s="218">
        <v>0</v>
      </c>
      <c r="T91" s="219">
        <f>S91*H91</f>
        <v>0</v>
      </c>
      <c r="U91" s="41"/>
      <c r="V91" s="41"/>
      <c r="W91" s="41"/>
      <c r="X91" s="41"/>
      <c r="Y91" s="41"/>
      <c r="Z91" s="41"/>
      <c r="AA91" s="41"/>
      <c r="AB91" s="41"/>
      <c r="AC91" s="41"/>
      <c r="AD91" s="41"/>
      <c r="AE91" s="41"/>
      <c r="AR91" s="220" t="s">
        <v>152</v>
      </c>
      <c r="AT91" s="220" t="s">
        <v>148</v>
      </c>
      <c r="AU91" s="220" t="s">
        <v>83</v>
      </c>
      <c r="AY91" s="20" t="s">
        <v>146</v>
      </c>
      <c r="BE91" s="221">
        <f>IF(N91="základní",J91,0)</f>
        <v>0</v>
      </c>
      <c r="BF91" s="221">
        <f>IF(N91="snížená",J91,0)</f>
        <v>0</v>
      </c>
      <c r="BG91" s="221">
        <f>IF(N91="zákl. přenesená",J91,0)</f>
        <v>0</v>
      </c>
      <c r="BH91" s="221">
        <f>IF(N91="sníž. přenesená",J91,0)</f>
        <v>0</v>
      </c>
      <c r="BI91" s="221">
        <f>IF(N91="nulová",J91,0)</f>
        <v>0</v>
      </c>
      <c r="BJ91" s="20" t="s">
        <v>81</v>
      </c>
      <c r="BK91" s="221">
        <f>ROUND(I91*H91,2)</f>
        <v>0</v>
      </c>
      <c r="BL91" s="20" t="s">
        <v>152</v>
      </c>
      <c r="BM91" s="220" t="s">
        <v>153</v>
      </c>
    </row>
    <row r="92" s="2" customFormat="1">
      <c r="A92" s="41"/>
      <c r="B92" s="42"/>
      <c r="C92" s="43"/>
      <c r="D92" s="222" t="s">
        <v>154</v>
      </c>
      <c r="E92" s="43"/>
      <c r="F92" s="223" t="s">
        <v>155</v>
      </c>
      <c r="G92" s="43"/>
      <c r="H92" s="43"/>
      <c r="I92" s="224"/>
      <c r="J92" s="43"/>
      <c r="K92" s="43"/>
      <c r="L92" s="47"/>
      <c r="M92" s="225"/>
      <c r="N92" s="226"/>
      <c r="O92" s="87"/>
      <c r="P92" s="87"/>
      <c r="Q92" s="87"/>
      <c r="R92" s="87"/>
      <c r="S92" s="87"/>
      <c r="T92" s="88"/>
      <c r="U92" s="41"/>
      <c r="V92" s="41"/>
      <c r="W92" s="41"/>
      <c r="X92" s="41"/>
      <c r="Y92" s="41"/>
      <c r="Z92" s="41"/>
      <c r="AA92" s="41"/>
      <c r="AB92" s="41"/>
      <c r="AC92" s="41"/>
      <c r="AD92" s="41"/>
      <c r="AE92" s="41"/>
      <c r="AT92" s="20" t="s">
        <v>154</v>
      </c>
      <c r="AU92" s="20" t="s">
        <v>83</v>
      </c>
    </row>
    <row r="93" s="2" customFormat="1">
      <c r="A93" s="41"/>
      <c r="B93" s="42"/>
      <c r="C93" s="43"/>
      <c r="D93" s="227" t="s">
        <v>156</v>
      </c>
      <c r="E93" s="43"/>
      <c r="F93" s="228" t="s">
        <v>157</v>
      </c>
      <c r="G93" s="43"/>
      <c r="H93" s="43"/>
      <c r="I93" s="224"/>
      <c r="J93" s="43"/>
      <c r="K93" s="43"/>
      <c r="L93" s="47"/>
      <c r="M93" s="225"/>
      <c r="N93" s="226"/>
      <c r="O93" s="87"/>
      <c r="P93" s="87"/>
      <c r="Q93" s="87"/>
      <c r="R93" s="87"/>
      <c r="S93" s="87"/>
      <c r="T93" s="88"/>
      <c r="U93" s="41"/>
      <c r="V93" s="41"/>
      <c r="W93" s="41"/>
      <c r="X93" s="41"/>
      <c r="Y93" s="41"/>
      <c r="Z93" s="41"/>
      <c r="AA93" s="41"/>
      <c r="AB93" s="41"/>
      <c r="AC93" s="41"/>
      <c r="AD93" s="41"/>
      <c r="AE93" s="41"/>
      <c r="AT93" s="20" t="s">
        <v>156</v>
      </c>
      <c r="AU93" s="20" t="s">
        <v>83</v>
      </c>
    </row>
    <row r="94" s="2" customFormat="1" ht="37.8" customHeight="1">
      <c r="A94" s="41"/>
      <c r="B94" s="42"/>
      <c r="C94" s="208" t="s">
        <v>83</v>
      </c>
      <c r="D94" s="208" t="s">
        <v>148</v>
      </c>
      <c r="E94" s="209" t="s">
        <v>158</v>
      </c>
      <c r="F94" s="210" t="s">
        <v>159</v>
      </c>
      <c r="G94" s="211" t="s">
        <v>151</v>
      </c>
      <c r="H94" s="212">
        <v>2150</v>
      </c>
      <c r="I94" s="213"/>
      <c r="J94" s="214">
        <f>ROUND(I94*H94,2)</f>
        <v>0</v>
      </c>
      <c r="K94" s="215"/>
      <c r="L94" s="47"/>
      <c r="M94" s="216" t="s">
        <v>19</v>
      </c>
      <c r="N94" s="217" t="s">
        <v>44</v>
      </c>
      <c r="O94" s="87"/>
      <c r="P94" s="218">
        <f>O94*H94</f>
        <v>0</v>
      </c>
      <c r="Q94" s="218">
        <v>0</v>
      </c>
      <c r="R94" s="218">
        <f>Q94*H94</f>
        <v>0</v>
      </c>
      <c r="S94" s="218">
        <v>0.44</v>
      </c>
      <c r="T94" s="219">
        <f>S94*H94</f>
        <v>946</v>
      </c>
      <c r="U94" s="41"/>
      <c r="V94" s="41"/>
      <c r="W94" s="41"/>
      <c r="X94" s="41"/>
      <c r="Y94" s="41"/>
      <c r="Z94" s="41"/>
      <c r="AA94" s="41"/>
      <c r="AB94" s="41"/>
      <c r="AC94" s="41"/>
      <c r="AD94" s="41"/>
      <c r="AE94" s="41"/>
      <c r="AR94" s="220" t="s">
        <v>152</v>
      </c>
      <c r="AT94" s="220" t="s">
        <v>148</v>
      </c>
      <c r="AU94" s="220" t="s">
        <v>83</v>
      </c>
      <c r="AY94" s="20" t="s">
        <v>146</v>
      </c>
      <c r="BE94" s="221">
        <f>IF(N94="základní",J94,0)</f>
        <v>0</v>
      </c>
      <c r="BF94" s="221">
        <f>IF(N94="snížená",J94,0)</f>
        <v>0</v>
      </c>
      <c r="BG94" s="221">
        <f>IF(N94="zákl. přenesená",J94,0)</f>
        <v>0</v>
      </c>
      <c r="BH94" s="221">
        <f>IF(N94="sníž. přenesená",J94,0)</f>
        <v>0</v>
      </c>
      <c r="BI94" s="221">
        <f>IF(N94="nulová",J94,0)</f>
        <v>0</v>
      </c>
      <c r="BJ94" s="20" t="s">
        <v>81</v>
      </c>
      <c r="BK94" s="221">
        <f>ROUND(I94*H94,2)</f>
        <v>0</v>
      </c>
      <c r="BL94" s="20" t="s">
        <v>152</v>
      </c>
      <c r="BM94" s="220" t="s">
        <v>160</v>
      </c>
    </row>
    <row r="95" s="2" customFormat="1">
      <c r="A95" s="41"/>
      <c r="B95" s="42"/>
      <c r="C95" s="43"/>
      <c r="D95" s="222" t="s">
        <v>154</v>
      </c>
      <c r="E95" s="43"/>
      <c r="F95" s="223" t="s">
        <v>161</v>
      </c>
      <c r="G95" s="43"/>
      <c r="H95" s="43"/>
      <c r="I95" s="224"/>
      <c r="J95" s="43"/>
      <c r="K95" s="43"/>
      <c r="L95" s="47"/>
      <c r="M95" s="225"/>
      <c r="N95" s="226"/>
      <c r="O95" s="87"/>
      <c r="P95" s="87"/>
      <c r="Q95" s="87"/>
      <c r="R95" s="87"/>
      <c r="S95" s="87"/>
      <c r="T95" s="88"/>
      <c r="U95" s="41"/>
      <c r="V95" s="41"/>
      <c r="W95" s="41"/>
      <c r="X95" s="41"/>
      <c r="Y95" s="41"/>
      <c r="Z95" s="41"/>
      <c r="AA95" s="41"/>
      <c r="AB95" s="41"/>
      <c r="AC95" s="41"/>
      <c r="AD95" s="41"/>
      <c r="AE95" s="41"/>
      <c r="AT95" s="20" t="s">
        <v>154</v>
      </c>
      <c r="AU95" s="20" t="s">
        <v>83</v>
      </c>
    </row>
    <row r="96" s="2" customFormat="1">
      <c r="A96" s="41"/>
      <c r="B96" s="42"/>
      <c r="C96" s="43"/>
      <c r="D96" s="227" t="s">
        <v>156</v>
      </c>
      <c r="E96" s="43"/>
      <c r="F96" s="228" t="s">
        <v>162</v>
      </c>
      <c r="G96" s="43"/>
      <c r="H96" s="43"/>
      <c r="I96" s="224"/>
      <c r="J96" s="43"/>
      <c r="K96" s="43"/>
      <c r="L96" s="47"/>
      <c r="M96" s="225"/>
      <c r="N96" s="226"/>
      <c r="O96" s="87"/>
      <c r="P96" s="87"/>
      <c r="Q96" s="87"/>
      <c r="R96" s="87"/>
      <c r="S96" s="87"/>
      <c r="T96" s="88"/>
      <c r="U96" s="41"/>
      <c r="V96" s="41"/>
      <c r="W96" s="41"/>
      <c r="X96" s="41"/>
      <c r="Y96" s="41"/>
      <c r="Z96" s="41"/>
      <c r="AA96" s="41"/>
      <c r="AB96" s="41"/>
      <c r="AC96" s="41"/>
      <c r="AD96" s="41"/>
      <c r="AE96" s="41"/>
      <c r="AT96" s="20" t="s">
        <v>156</v>
      </c>
      <c r="AU96" s="20" t="s">
        <v>83</v>
      </c>
    </row>
    <row r="97" s="2" customFormat="1" ht="33" customHeight="1">
      <c r="A97" s="41"/>
      <c r="B97" s="42"/>
      <c r="C97" s="208" t="s">
        <v>163</v>
      </c>
      <c r="D97" s="208" t="s">
        <v>148</v>
      </c>
      <c r="E97" s="209" t="s">
        <v>164</v>
      </c>
      <c r="F97" s="210" t="s">
        <v>165</v>
      </c>
      <c r="G97" s="211" t="s">
        <v>151</v>
      </c>
      <c r="H97" s="212">
        <v>2150</v>
      </c>
      <c r="I97" s="213"/>
      <c r="J97" s="214">
        <f>ROUND(I97*H97,2)</f>
        <v>0</v>
      </c>
      <c r="K97" s="215"/>
      <c r="L97" s="47"/>
      <c r="M97" s="216" t="s">
        <v>19</v>
      </c>
      <c r="N97" s="217" t="s">
        <v>44</v>
      </c>
      <c r="O97" s="87"/>
      <c r="P97" s="218">
        <f>O97*H97</f>
        <v>0</v>
      </c>
      <c r="Q97" s="218">
        <v>0</v>
      </c>
      <c r="R97" s="218">
        <f>Q97*H97</f>
        <v>0</v>
      </c>
      <c r="S97" s="218">
        <v>0.22</v>
      </c>
      <c r="T97" s="219">
        <f>S97*H97</f>
        <v>473</v>
      </c>
      <c r="U97" s="41"/>
      <c r="V97" s="41"/>
      <c r="W97" s="41"/>
      <c r="X97" s="41"/>
      <c r="Y97" s="41"/>
      <c r="Z97" s="41"/>
      <c r="AA97" s="41"/>
      <c r="AB97" s="41"/>
      <c r="AC97" s="41"/>
      <c r="AD97" s="41"/>
      <c r="AE97" s="41"/>
      <c r="AR97" s="220" t="s">
        <v>152</v>
      </c>
      <c r="AT97" s="220" t="s">
        <v>148</v>
      </c>
      <c r="AU97" s="220" t="s">
        <v>83</v>
      </c>
      <c r="AY97" s="20" t="s">
        <v>146</v>
      </c>
      <c r="BE97" s="221">
        <f>IF(N97="základní",J97,0)</f>
        <v>0</v>
      </c>
      <c r="BF97" s="221">
        <f>IF(N97="snížená",J97,0)</f>
        <v>0</v>
      </c>
      <c r="BG97" s="221">
        <f>IF(N97="zákl. přenesená",J97,0)</f>
        <v>0</v>
      </c>
      <c r="BH97" s="221">
        <f>IF(N97="sníž. přenesená",J97,0)</f>
        <v>0</v>
      </c>
      <c r="BI97" s="221">
        <f>IF(N97="nulová",J97,0)</f>
        <v>0</v>
      </c>
      <c r="BJ97" s="20" t="s">
        <v>81</v>
      </c>
      <c r="BK97" s="221">
        <f>ROUND(I97*H97,2)</f>
        <v>0</v>
      </c>
      <c r="BL97" s="20" t="s">
        <v>152</v>
      </c>
      <c r="BM97" s="220" t="s">
        <v>166</v>
      </c>
    </row>
    <row r="98" s="2" customFormat="1">
      <c r="A98" s="41"/>
      <c r="B98" s="42"/>
      <c r="C98" s="43"/>
      <c r="D98" s="222" t="s">
        <v>154</v>
      </c>
      <c r="E98" s="43"/>
      <c r="F98" s="223" t="s">
        <v>167</v>
      </c>
      <c r="G98" s="43"/>
      <c r="H98" s="43"/>
      <c r="I98" s="224"/>
      <c r="J98" s="43"/>
      <c r="K98" s="43"/>
      <c r="L98" s="47"/>
      <c r="M98" s="225"/>
      <c r="N98" s="226"/>
      <c r="O98" s="87"/>
      <c r="P98" s="87"/>
      <c r="Q98" s="87"/>
      <c r="R98" s="87"/>
      <c r="S98" s="87"/>
      <c r="T98" s="88"/>
      <c r="U98" s="41"/>
      <c r="V98" s="41"/>
      <c r="W98" s="41"/>
      <c r="X98" s="41"/>
      <c r="Y98" s="41"/>
      <c r="Z98" s="41"/>
      <c r="AA98" s="41"/>
      <c r="AB98" s="41"/>
      <c r="AC98" s="41"/>
      <c r="AD98" s="41"/>
      <c r="AE98" s="41"/>
      <c r="AT98" s="20" t="s">
        <v>154</v>
      </c>
      <c r="AU98" s="20" t="s">
        <v>83</v>
      </c>
    </row>
    <row r="99" s="2" customFormat="1">
      <c r="A99" s="41"/>
      <c r="B99" s="42"/>
      <c r="C99" s="43"/>
      <c r="D99" s="227" t="s">
        <v>156</v>
      </c>
      <c r="E99" s="43"/>
      <c r="F99" s="228" t="s">
        <v>162</v>
      </c>
      <c r="G99" s="43"/>
      <c r="H99" s="43"/>
      <c r="I99" s="224"/>
      <c r="J99" s="43"/>
      <c r="K99" s="43"/>
      <c r="L99" s="47"/>
      <c r="M99" s="225"/>
      <c r="N99" s="226"/>
      <c r="O99" s="87"/>
      <c r="P99" s="87"/>
      <c r="Q99" s="87"/>
      <c r="R99" s="87"/>
      <c r="S99" s="87"/>
      <c r="T99" s="88"/>
      <c r="U99" s="41"/>
      <c r="V99" s="41"/>
      <c r="W99" s="41"/>
      <c r="X99" s="41"/>
      <c r="Y99" s="41"/>
      <c r="Z99" s="41"/>
      <c r="AA99" s="41"/>
      <c r="AB99" s="41"/>
      <c r="AC99" s="41"/>
      <c r="AD99" s="41"/>
      <c r="AE99" s="41"/>
      <c r="AT99" s="20" t="s">
        <v>156</v>
      </c>
      <c r="AU99" s="20" t="s">
        <v>83</v>
      </c>
    </row>
    <row r="100" s="2" customFormat="1" ht="24.15" customHeight="1">
      <c r="A100" s="41"/>
      <c r="B100" s="42"/>
      <c r="C100" s="208" t="s">
        <v>152</v>
      </c>
      <c r="D100" s="208" t="s">
        <v>148</v>
      </c>
      <c r="E100" s="209" t="s">
        <v>168</v>
      </c>
      <c r="F100" s="210" t="s">
        <v>169</v>
      </c>
      <c r="G100" s="211" t="s">
        <v>151</v>
      </c>
      <c r="H100" s="212">
        <v>1146</v>
      </c>
      <c r="I100" s="213"/>
      <c r="J100" s="214">
        <f>ROUND(I100*H100,2)</f>
        <v>0</v>
      </c>
      <c r="K100" s="215"/>
      <c r="L100" s="47"/>
      <c r="M100" s="216" t="s">
        <v>19</v>
      </c>
      <c r="N100" s="217" t="s">
        <v>44</v>
      </c>
      <c r="O100" s="87"/>
      <c r="P100" s="218">
        <f>O100*H100</f>
        <v>0</v>
      </c>
      <c r="Q100" s="218">
        <v>6.9999999999999994E-05</v>
      </c>
      <c r="R100" s="218">
        <f>Q100*H100</f>
        <v>0.08022</v>
      </c>
      <c r="S100" s="218">
        <v>0.11500000000000001</v>
      </c>
      <c r="T100" s="219">
        <f>S100*H100</f>
        <v>131.78999999999999</v>
      </c>
      <c r="U100" s="41"/>
      <c r="V100" s="41"/>
      <c r="W100" s="41"/>
      <c r="X100" s="41"/>
      <c r="Y100" s="41"/>
      <c r="Z100" s="41"/>
      <c r="AA100" s="41"/>
      <c r="AB100" s="41"/>
      <c r="AC100" s="41"/>
      <c r="AD100" s="41"/>
      <c r="AE100" s="41"/>
      <c r="AR100" s="220" t="s">
        <v>152</v>
      </c>
      <c r="AT100" s="220" t="s">
        <v>148</v>
      </c>
      <c r="AU100" s="220" t="s">
        <v>83</v>
      </c>
      <c r="AY100" s="20" t="s">
        <v>146</v>
      </c>
      <c r="BE100" s="221">
        <f>IF(N100="základní",J100,0)</f>
        <v>0</v>
      </c>
      <c r="BF100" s="221">
        <f>IF(N100="snížená",J100,0)</f>
        <v>0</v>
      </c>
      <c r="BG100" s="221">
        <f>IF(N100="zákl. přenesená",J100,0)</f>
        <v>0</v>
      </c>
      <c r="BH100" s="221">
        <f>IF(N100="sníž. přenesená",J100,0)</f>
        <v>0</v>
      </c>
      <c r="BI100" s="221">
        <f>IF(N100="nulová",J100,0)</f>
        <v>0</v>
      </c>
      <c r="BJ100" s="20" t="s">
        <v>81</v>
      </c>
      <c r="BK100" s="221">
        <f>ROUND(I100*H100,2)</f>
        <v>0</v>
      </c>
      <c r="BL100" s="20" t="s">
        <v>152</v>
      </c>
      <c r="BM100" s="220" t="s">
        <v>170</v>
      </c>
    </row>
    <row r="101" s="2" customFormat="1">
      <c r="A101" s="41"/>
      <c r="B101" s="42"/>
      <c r="C101" s="43"/>
      <c r="D101" s="222" t="s">
        <v>154</v>
      </c>
      <c r="E101" s="43"/>
      <c r="F101" s="223" t="s">
        <v>171</v>
      </c>
      <c r="G101" s="43"/>
      <c r="H101" s="43"/>
      <c r="I101" s="224"/>
      <c r="J101" s="43"/>
      <c r="K101" s="43"/>
      <c r="L101" s="47"/>
      <c r="M101" s="225"/>
      <c r="N101" s="226"/>
      <c r="O101" s="87"/>
      <c r="P101" s="87"/>
      <c r="Q101" s="87"/>
      <c r="R101" s="87"/>
      <c r="S101" s="87"/>
      <c r="T101" s="88"/>
      <c r="U101" s="41"/>
      <c r="V101" s="41"/>
      <c r="W101" s="41"/>
      <c r="X101" s="41"/>
      <c r="Y101" s="41"/>
      <c r="Z101" s="41"/>
      <c r="AA101" s="41"/>
      <c r="AB101" s="41"/>
      <c r="AC101" s="41"/>
      <c r="AD101" s="41"/>
      <c r="AE101" s="41"/>
      <c r="AT101" s="20" t="s">
        <v>154</v>
      </c>
      <c r="AU101" s="20" t="s">
        <v>83</v>
      </c>
    </row>
    <row r="102" s="2" customFormat="1">
      <c r="A102" s="41"/>
      <c r="B102" s="42"/>
      <c r="C102" s="43"/>
      <c r="D102" s="227" t="s">
        <v>156</v>
      </c>
      <c r="E102" s="43"/>
      <c r="F102" s="228" t="s">
        <v>172</v>
      </c>
      <c r="G102" s="43"/>
      <c r="H102" s="43"/>
      <c r="I102" s="224"/>
      <c r="J102" s="43"/>
      <c r="K102" s="43"/>
      <c r="L102" s="47"/>
      <c r="M102" s="225"/>
      <c r="N102" s="226"/>
      <c r="O102" s="87"/>
      <c r="P102" s="87"/>
      <c r="Q102" s="87"/>
      <c r="R102" s="87"/>
      <c r="S102" s="87"/>
      <c r="T102" s="88"/>
      <c r="U102" s="41"/>
      <c r="V102" s="41"/>
      <c r="W102" s="41"/>
      <c r="X102" s="41"/>
      <c r="Y102" s="41"/>
      <c r="Z102" s="41"/>
      <c r="AA102" s="41"/>
      <c r="AB102" s="41"/>
      <c r="AC102" s="41"/>
      <c r="AD102" s="41"/>
      <c r="AE102" s="41"/>
      <c r="AT102" s="20" t="s">
        <v>156</v>
      </c>
      <c r="AU102" s="20" t="s">
        <v>83</v>
      </c>
    </row>
    <row r="103" s="2" customFormat="1" ht="16.5" customHeight="1">
      <c r="A103" s="41"/>
      <c r="B103" s="42"/>
      <c r="C103" s="208" t="s">
        <v>173</v>
      </c>
      <c r="D103" s="208" t="s">
        <v>148</v>
      </c>
      <c r="E103" s="209" t="s">
        <v>174</v>
      </c>
      <c r="F103" s="210" t="s">
        <v>175</v>
      </c>
      <c r="G103" s="211" t="s">
        <v>151</v>
      </c>
      <c r="H103" s="212">
        <v>300</v>
      </c>
      <c r="I103" s="213"/>
      <c r="J103" s="214">
        <f>ROUND(I103*H103,2)</f>
        <v>0</v>
      </c>
      <c r="K103" s="215"/>
      <c r="L103" s="47"/>
      <c r="M103" s="216" t="s">
        <v>19</v>
      </c>
      <c r="N103" s="217" t="s">
        <v>44</v>
      </c>
      <c r="O103" s="87"/>
      <c r="P103" s="218">
        <f>O103*H103</f>
        <v>0</v>
      </c>
      <c r="Q103" s="218">
        <v>0</v>
      </c>
      <c r="R103" s="218">
        <f>Q103*H103</f>
        <v>0</v>
      </c>
      <c r="S103" s="218">
        <v>0</v>
      </c>
      <c r="T103" s="219">
        <f>S103*H103</f>
        <v>0</v>
      </c>
      <c r="U103" s="41"/>
      <c r="V103" s="41"/>
      <c r="W103" s="41"/>
      <c r="X103" s="41"/>
      <c r="Y103" s="41"/>
      <c r="Z103" s="41"/>
      <c r="AA103" s="41"/>
      <c r="AB103" s="41"/>
      <c r="AC103" s="41"/>
      <c r="AD103" s="41"/>
      <c r="AE103" s="41"/>
      <c r="AR103" s="220" t="s">
        <v>152</v>
      </c>
      <c r="AT103" s="220" t="s">
        <v>148</v>
      </c>
      <c r="AU103" s="220" t="s">
        <v>83</v>
      </c>
      <c r="AY103" s="20" t="s">
        <v>146</v>
      </c>
      <c r="BE103" s="221">
        <f>IF(N103="základní",J103,0)</f>
        <v>0</v>
      </c>
      <c r="BF103" s="221">
        <f>IF(N103="snížená",J103,0)</f>
        <v>0</v>
      </c>
      <c r="BG103" s="221">
        <f>IF(N103="zákl. přenesená",J103,0)</f>
        <v>0</v>
      </c>
      <c r="BH103" s="221">
        <f>IF(N103="sníž. přenesená",J103,0)</f>
        <v>0</v>
      </c>
      <c r="BI103" s="221">
        <f>IF(N103="nulová",J103,0)</f>
        <v>0</v>
      </c>
      <c r="BJ103" s="20" t="s">
        <v>81</v>
      </c>
      <c r="BK103" s="221">
        <f>ROUND(I103*H103,2)</f>
        <v>0</v>
      </c>
      <c r="BL103" s="20" t="s">
        <v>152</v>
      </c>
      <c r="BM103" s="220" t="s">
        <v>176</v>
      </c>
    </row>
    <row r="104" s="2" customFormat="1">
      <c r="A104" s="41"/>
      <c r="B104" s="42"/>
      <c r="C104" s="43"/>
      <c r="D104" s="222" t="s">
        <v>154</v>
      </c>
      <c r="E104" s="43"/>
      <c r="F104" s="223" t="s">
        <v>177</v>
      </c>
      <c r="G104" s="43"/>
      <c r="H104" s="43"/>
      <c r="I104" s="224"/>
      <c r="J104" s="43"/>
      <c r="K104" s="43"/>
      <c r="L104" s="47"/>
      <c r="M104" s="225"/>
      <c r="N104" s="226"/>
      <c r="O104" s="87"/>
      <c r="P104" s="87"/>
      <c r="Q104" s="87"/>
      <c r="R104" s="87"/>
      <c r="S104" s="87"/>
      <c r="T104" s="88"/>
      <c r="U104" s="41"/>
      <c r="V104" s="41"/>
      <c r="W104" s="41"/>
      <c r="X104" s="41"/>
      <c r="Y104" s="41"/>
      <c r="Z104" s="41"/>
      <c r="AA104" s="41"/>
      <c r="AB104" s="41"/>
      <c r="AC104" s="41"/>
      <c r="AD104" s="41"/>
      <c r="AE104" s="41"/>
      <c r="AT104" s="20" t="s">
        <v>154</v>
      </c>
      <c r="AU104" s="20" t="s">
        <v>83</v>
      </c>
    </row>
    <row r="105" s="2" customFormat="1" ht="24.15" customHeight="1">
      <c r="A105" s="41"/>
      <c r="B105" s="42"/>
      <c r="C105" s="208" t="s">
        <v>178</v>
      </c>
      <c r="D105" s="208" t="s">
        <v>148</v>
      </c>
      <c r="E105" s="209" t="s">
        <v>179</v>
      </c>
      <c r="F105" s="210" t="s">
        <v>180</v>
      </c>
      <c r="G105" s="211" t="s">
        <v>181</v>
      </c>
      <c r="H105" s="212">
        <v>2951.9499999999998</v>
      </c>
      <c r="I105" s="213"/>
      <c r="J105" s="214">
        <f>ROUND(I105*H105,2)</f>
        <v>0</v>
      </c>
      <c r="K105" s="215"/>
      <c r="L105" s="47"/>
      <c r="M105" s="216" t="s">
        <v>19</v>
      </c>
      <c r="N105" s="217" t="s">
        <v>44</v>
      </c>
      <c r="O105" s="87"/>
      <c r="P105" s="218">
        <f>O105*H105</f>
        <v>0</v>
      </c>
      <c r="Q105" s="218">
        <v>0</v>
      </c>
      <c r="R105" s="218">
        <f>Q105*H105</f>
        <v>0</v>
      </c>
      <c r="S105" s="218">
        <v>0</v>
      </c>
      <c r="T105" s="219">
        <f>S105*H105</f>
        <v>0</v>
      </c>
      <c r="U105" s="41"/>
      <c r="V105" s="41"/>
      <c r="W105" s="41"/>
      <c r="X105" s="41"/>
      <c r="Y105" s="41"/>
      <c r="Z105" s="41"/>
      <c r="AA105" s="41"/>
      <c r="AB105" s="41"/>
      <c r="AC105" s="41"/>
      <c r="AD105" s="41"/>
      <c r="AE105" s="41"/>
      <c r="AR105" s="220" t="s">
        <v>152</v>
      </c>
      <c r="AT105" s="220" t="s">
        <v>148</v>
      </c>
      <c r="AU105" s="220" t="s">
        <v>83</v>
      </c>
      <c r="AY105" s="20" t="s">
        <v>146</v>
      </c>
      <c r="BE105" s="221">
        <f>IF(N105="základní",J105,0)</f>
        <v>0</v>
      </c>
      <c r="BF105" s="221">
        <f>IF(N105="snížená",J105,0)</f>
        <v>0</v>
      </c>
      <c r="BG105" s="221">
        <f>IF(N105="zákl. přenesená",J105,0)</f>
        <v>0</v>
      </c>
      <c r="BH105" s="221">
        <f>IF(N105="sníž. přenesená",J105,0)</f>
        <v>0</v>
      </c>
      <c r="BI105" s="221">
        <f>IF(N105="nulová",J105,0)</f>
        <v>0</v>
      </c>
      <c r="BJ105" s="20" t="s">
        <v>81</v>
      </c>
      <c r="BK105" s="221">
        <f>ROUND(I105*H105,2)</f>
        <v>0</v>
      </c>
      <c r="BL105" s="20" t="s">
        <v>152</v>
      </c>
      <c r="BM105" s="220" t="s">
        <v>182</v>
      </c>
    </row>
    <row r="106" s="2" customFormat="1">
      <c r="A106" s="41"/>
      <c r="B106" s="42"/>
      <c r="C106" s="43"/>
      <c r="D106" s="222" t="s">
        <v>154</v>
      </c>
      <c r="E106" s="43"/>
      <c r="F106" s="223" t="s">
        <v>183</v>
      </c>
      <c r="G106" s="43"/>
      <c r="H106" s="43"/>
      <c r="I106" s="224"/>
      <c r="J106" s="43"/>
      <c r="K106" s="43"/>
      <c r="L106" s="47"/>
      <c r="M106" s="225"/>
      <c r="N106" s="226"/>
      <c r="O106" s="87"/>
      <c r="P106" s="87"/>
      <c r="Q106" s="87"/>
      <c r="R106" s="87"/>
      <c r="S106" s="87"/>
      <c r="T106" s="88"/>
      <c r="U106" s="41"/>
      <c r="V106" s="41"/>
      <c r="W106" s="41"/>
      <c r="X106" s="41"/>
      <c r="Y106" s="41"/>
      <c r="Z106" s="41"/>
      <c r="AA106" s="41"/>
      <c r="AB106" s="41"/>
      <c r="AC106" s="41"/>
      <c r="AD106" s="41"/>
      <c r="AE106" s="41"/>
      <c r="AT106" s="20" t="s">
        <v>154</v>
      </c>
      <c r="AU106" s="20" t="s">
        <v>83</v>
      </c>
    </row>
    <row r="107" s="13" customFormat="1">
      <c r="A107" s="13"/>
      <c r="B107" s="229"/>
      <c r="C107" s="230"/>
      <c r="D107" s="227" t="s">
        <v>184</v>
      </c>
      <c r="E107" s="231" t="s">
        <v>19</v>
      </c>
      <c r="F107" s="232" t="s">
        <v>185</v>
      </c>
      <c r="G107" s="230"/>
      <c r="H107" s="233">
        <v>2359.6199999999999</v>
      </c>
      <c r="I107" s="234"/>
      <c r="J107" s="230"/>
      <c r="K107" s="230"/>
      <c r="L107" s="235"/>
      <c r="M107" s="236"/>
      <c r="N107" s="237"/>
      <c r="O107" s="237"/>
      <c r="P107" s="237"/>
      <c r="Q107" s="237"/>
      <c r="R107" s="237"/>
      <c r="S107" s="237"/>
      <c r="T107" s="238"/>
      <c r="U107" s="13"/>
      <c r="V107" s="13"/>
      <c r="W107" s="13"/>
      <c r="X107" s="13"/>
      <c r="Y107" s="13"/>
      <c r="Z107" s="13"/>
      <c r="AA107" s="13"/>
      <c r="AB107" s="13"/>
      <c r="AC107" s="13"/>
      <c r="AD107" s="13"/>
      <c r="AE107" s="13"/>
      <c r="AT107" s="239" t="s">
        <v>184</v>
      </c>
      <c r="AU107" s="239" t="s">
        <v>83</v>
      </c>
      <c r="AV107" s="13" t="s">
        <v>83</v>
      </c>
      <c r="AW107" s="13" t="s">
        <v>35</v>
      </c>
      <c r="AX107" s="13" t="s">
        <v>73</v>
      </c>
      <c r="AY107" s="239" t="s">
        <v>146</v>
      </c>
    </row>
    <row r="108" s="13" customFormat="1">
      <c r="A108" s="13"/>
      <c r="B108" s="229"/>
      <c r="C108" s="230"/>
      <c r="D108" s="227" t="s">
        <v>184</v>
      </c>
      <c r="E108" s="231" t="s">
        <v>19</v>
      </c>
      <c r="F108" s="232" t="s">
        <v>186</v>
      </c>
      <c r="G108" s="230"/>
      <c r="H108" s="233">
        <v>34.378999999999998</v>
      </c>
      <c r="I108" s="234"/>
      <c r="J108" s="230"/>
      <c r="K108" s="230"/>
      <c r="L108" s="235"/>
      <c r="M108" s="236"/>
      <c r="N108" s="237"/>
      <c r="O108" s="237"/>
      <c r="P108" s="237"/>
      <c r="Q108" s="237"/>
      <c r="R108" s="237"/>
      <c r="S108" s="237"/>
      <c r="T108" s="238"/>
      <c r="U108" s="13"/>
      <c r="V108" s="13"/>
      <c r="W108" s="13"/>
      <c r="X108" s="13"/>
      <c r="Y108" s="13"/>
      <c r="Z108" s="13"/>
      <c r="AA108" s="13"/>
      <c r="AB108" s="13"/>
      <c r="AC108" s="13"/>
      <c r="AD108" s="13"/>
      <c r="AE108" s="13"/>
      <c r="AT108" s="239" t="s">
        <v>184</v>
      </c>
      <c r="AU108" s="239" t="s">
        <v>83</v>
      </c>
      <c r="AV108" s="13" t="s">
        <v>83</v>
      </c>
      <c r="AW108" s="13" t="s">
        <v>35</v>
      </c>
      <c r="AX108" s="13" t="s">
        <v>73</v>
      </c>
      <c r="AY108" s="239" t="s">
        <v>146</v>
      </c>
    </row>
    <row r="109" s="13" customFormat="1">
      <c r="A109" s="13"/>
      <c r="B109" s="229"/>
      <c r="C109" s="230"/>
      <c r="D109" s="227" t="s">
        <v>184</v>
      </c>
      <c r="E109" s="231" t="s">
        <v>19</v>
      </c>
      <c r="F109" s="232" t="s">
        <v>187</v>
      </c>
      <c r="G109" s="230"/>
      <c r="H109" s="233">
        <v>20.451000000000001</v>
      </c>
      <c r="I109" s="234"/>
      <c r="J109" s="230"/>
      <c r="K109" s="230"/>
      <c r="L109" s="235"/>
      <c r="M109" s="236"/>
      <c r="N109" s="237"/>
      <c r="O109" s="237"/>
      <c r="P109" s="237"/>
      <c r="Q109" s="237"/>
      <c r="R109" s="237"/>
      <c r="S109" s="237"/>
      <c r="T109" s="238"/>
      <c r="U109" s="13"/>
      <c r="V109" s="13"/>
      <c r="W109" s="13"/>
      <c r="X109" s="13"/>
      <c r="Y109" s="13"/>
      <c r="Z109" s="13"/>
      <c r="AA109" s="13"/>
      <c r="AB109" s="13"/>
      <c r="AC109" s="13"/>
      <c r="AD109" s="13"/>
      <c r="AE109" s="13"/>
      <c r="AT109" s="239" t="s">
        <v>184</v>
      </c>
      <c r="AU109" s="239" t="s">
        <v>83</v>
      </c>
      <c r="AV109" s="13" t="s">
        <v>83</v>
      </c>
      <c r="AW109" s="13" t="s">
        <v>35</v>
      </c>
      <c r="AX109" s="13" t="s">
        <v>73</v>
      </c>
      <c r="AY109" s="239" t="s">
        <v>146</v>
      </c>
    </row>
    <row r="110" s="13" customFormat="1">
      <c r="A110" s="13"/>
      <c r="B110" s="229"/>
      <c r="C110" s="230"/>
      <c r="D110" s="227" t="s">
        <v>184</v>
      </c>
      <c r="E110" s="231" t="s">
        <v>19</v>
      </c>
      <c r="F110" s="232" t="s">
        <v>188</v>
      </c>
      <c r="G110" s="230"/>
      <c r="H110" s="233">
        <v>537.5</v>
      </c>
      <c r="I110" s="234"/>
      <c r="J110" s="230"/>
      <c r="K110" s="230"/>
      <c r="L110" s="235"/>
      <c r="M110" s="236"/>
      <c r="N110" s="237"/>
      <c r="O110" s="237"/>
      <c r="P110" s="237"/>
      <c r="Q110" s="237"/>
      <c r="R110" s="237"/>
      <c r="S110" s="237"/>
      <c r="T110" s="238"/>
      <c r="U110" s="13"/>
      <c r="V110" s="13"/>
      <c r="W110" s="13"/>
      <c r="X110" s="13"/>
      <c r="Y110" s="13"/>
      <c r="Z110" s="13"/>
      <c r="AA110" s="13"/>
      <c r="AB110" s="13"/>
      <c r="AC110" s="13"/>
      <c r="AD110" s="13"/>
      <c r="AE110" s="13"/>
      <c r="AT110" s="239" t="s">
        <v>184</v>
      </c>
      <c r="AU110" s="239" t="s">
        <v>83</v>
      </c>
      <c r="AV110" s="13" t="s">
        <v>83</v>
      </c>
      <c r="AW110" s="13" t="s">
        <v>35</v>
      </c>
      <c r="AX110" s="13" t="s">
        <v>73</v>
      </c>
      <c r="AY110" s="239" t="s">
        <v>146</v>
      </c>
    </row>
    <row r="111" s="14" customFormat="1">
      <c r="A111" s="14"/>
      <c r="B111" s="240"/>
      <c r="C111" s="241"/>
      <c r="D111" s="227" t="s">
        <v>184</v>
      </c>
      <c r="E111" s="242" t="s">
        <v>19</v>
      </c>
      <c r="F111" s="243" t="s">
        <v>189</v>
      </c>
      <c r="G111" s="241"/>
      <c r="H111" s="244">
        <v>2951.9499999999998</v>
      </c>
      <c r="I111" s="245"/>
      <c r="J111" s="241"/>
      <c r="K111" s="241"/>
      <c r="L111" s="246"/>
      <c r="M111" s="247"/>
      <c r="N111" s="248"/>
      <c r="O111" s="248"/>
      <c r="P111" s="248"/>
      <c r="Q111" s="248"/>
      <c r="R111" s="248"/>
      <c r="S111" s="248"/>
      <c r="T111" s="249"/>
      <c r="U111" s="14"/>
      <c r="V111" s="14"/>
      <c r="W111" s="14"/>
      <c r="X111" s="14"/>
      <c r="Y111" s="14"/>
      <c r="Z111" s="14"/>
      <c r="AA111" s="14"/>
      <c r="AB111" s="14"/>
      <c r="AC111" s="14"/>
      <c r="AD111" s="14"/>
      <c r="AE111" s="14"/>
      <c r="AT111" s="250" t="s">
        <v>184</v>
      </c>
      <c r="AU111" s="250" t="s">
        <v>83</v>
      </c>
      <c r="AV111" s="14" t="s">
        <v>152</v>
      </c>
      <c r="AW111" s="14" t="s">
        <v>35</v>
      </c>
      <c r="AX111" s="14" t="s">
        <v>81</v>
      </c>
      <c r="AY111" s="250" t="s">
        <v>146</v>
      </c>
    </row>
    <row r="112" s="2" customFormat="1" ht="37.8" customHeight="1">
      <c r="A112" s="41"/>
      <c r="B112" s="42"/>
      <c r="C112" s="208" t="s">
        <v>190</v>
      </c>
      <c r="D112" s="208" t="s">
        <v>148</v>
      </c>
      <c r="E112" s="209" t="s">
        <v>191</v>
      </c>
      <c r="F112" s="210" t="s">
        <v>192</v>
      </c>
      <c r="G112" s="211" t="s">
        <v>181</v>
      </c>
      <c r="H112" s="212">
        <v>187.08000000000001</v>
      </c>
      <c r="I112" s="213"/>
      <c r="J112" s="214">
        <f>ROUND(I112*H112,2)</f>
        <v>0</v>
      </c>
      <c r="K112" s="215"/>
      <c r="L112" s="47"/>
      <c r="M112" s="216" t="s">
        <v>19</v>
      </c>
      <c r="N112" s="217" t="s">
        <v>44</v>
      </c>
      <c r="O112" s="87"/>
      <c r="P112" s="218">
        <f>O112*H112</f>
        <v>0</v>
      </c>
      <c r="Q112" s="218">
        <v>0</v>
      </c>
      <c r="R112" s="218">
        <f>Q112*H112</f>
        <v>0</v>
      </c>
      <c r="S112" s="218">
        <v>0</v>
      </c>
      <c r="T112" s="219">
        <f>S112*H112</f>
        <v>0</v>
      </c>
      <c r="U112" s="41"/>
      <c r="V112" s="41"/>
      <c r="W112" s="41"/>
      <c r="X112" s="41"/>
      <c r="Y112" s="41"/>
      <c r="Z112" s="41"/>
      <c r="AA112" s="41"/>
      <c r="AB112" s="41"/>
      <c r="AC112" s="41"/>
      <c r="AD112" s="41"/>
      <c r="AE112" s="41"/>
      <c r="AR112" s="220" t="s">
        <v>152</v>
      </c>
      <c r="AT112" s="220" t="s">
        <v>148</v>
      </c>
      <c r="AU112" s="220" t="s">
        <v>83</v>
      </c>
      <c r="AY112" s="20" t="s">
        <v>146</v>
      </c>
      <c r="BE112" s="221">
        <f>IF(N112="základní",J112,0)</f>
        <v>0</v>
      </c>
      <c r="BF112" s="221">
        <f>IF(N112="snížená",J112,0)</f>
        <v>0</v>
      </c>
      <c r="BG112" s="221">
        <f>IF(N112="zákl. přenesená",J112,0)</f>
        <v>0</v>
      </c>
      <c r="BH112" s="221">
        <f>IF(N112="sníž. přenesená",J112,0)</f>
        <v>0</v>
      </c>
      <c r="BI112" s="221">
        <f>IF(N112="nulová",J112,0)</f>
        <v>0</v>
      </c>
      <c r="BJ112" s="20" t="s">
        <v>81</v>
      </c>
      <c r="BK112" s="221">
        <f>ROUND(I112*H112,2)</f>
        <v>0</v>
      </c>
      <c r="BL112" s="20" t="s">
        <v>152</v>
      </c>
      <c r="BM112" s="220" t="s">
        <v>193</v>
      </c>
    </row>
    <row r="113" s="2" customFormat="1">
      <c r="A113" s="41"/>
      <c r="B113" s="42"/>
      <c r="C113" s="43"/>
      <c r="D113" s="222" t="s">
        <v>154</v>
      </c>
      <c r="E113" s="43"/>
      <c r="F113" s="223" t="s">
        <v>194</v>
      </c>
      <c r="G113" s="43"/>
      <c r="H113" s="43"/>
      <c r="I113" s="224"/>
      <c r="J113" s="43"/>
      <c r="K113" s="43"/>
      <c r="L113" s="47"/>
      <c r="M113" s="225"/>
      <c r="N113" s="226"/>
      <c r="O113" s="87"/>
      <c r="P113" s="87"/>
      <c r="Q113" s="87"/>
      <c r="R113" s="87"/>
      <c r="S113" s="87"/>
      <c r="T113" s="88"/>
      <c r="U113" s="41"/>
      <c r="V113" s="41"/>
      <c r="W113" s="41"/>
      <c r="X113" s="41"/>
      <c r="Y113" s="41"/>
      <c r="Z113" s="41"/>
      <c r="AA113" s="41"/>
      <c r="AB113" s="41"/>
      <c r="AC113" s="41"/>
      <c r="AD113" s="41"/>
      <c r="AE113" s="41"/>
      <c r="AT113" s="20" t="s">
        <v>154</v>
      </c>
      <c r="AU113" s="20" t="s">
        <v>83</v>
      </c>
    </row>
    <row r="114" s="13" customFormat="1">
      <c r="A114" s="13"/>
      <c r="B114" s="229"/>
      <c r="C114" s="230"/>
      <c r="D114" s="227" t="s">
        <v>184</v>
      </c>
      <c r="E114" s="231" t="s">
        <v>19</v>
      </c>
      <c r="F114" s="232" t="s">
        <v>195</v>
      </c>
      <c r="G114" s="230"/>
      <c r="H114" s="233">
        <v>187.08000000000001</v>
      </c>
      <c r="I114" s="234"/>
      <c r="J114" s="230"/>
      <c r="K114" s="230"/>
      <c r="L114" s="235"/>
      <c r="M114" s="236"/>
      <c r="N114" s="237"/>
      <c r="O114" s="237"/>
      <c r="P114" s="237"/>
      <c r="Q114" s="237"/>
      <c r="R114" s="237"/>
      <c r="S114" s="237"/>
      <c r="T114" s="238"/>
      <c r="U114" s="13"/>
      <c r="V114" s="13"/>
      <c r="W114" s="13"/>
      <c r="X114" s="13"/>
      <c r="Y114" s="13"/>
      <c r="Z114" s="13"/>
      <c r="AA114" s="13"/>
      <c r="AB114" s="13"/>
      <c r="AC114" s="13"/>
      <c r="AD114" s="13"/>
      <c r="AE114" s="13"/>
      <c r="AT114" s="239" t="s">
        <v>184</v>
      </c>
      <c r="AU114" s="239" t="s">
        <v>83</v>
      </c>
      <c r="AV114" s="13" t="s">
        <v>83</v>
      </c>
      <c r="AW114" s="13" t="s">
        <v>35</v>
      </c>
      <c r="AX114" s="13" t="s">
        <v>81</v>
      </c>
      <c r="AY114" s="239" t="s">
        <v>146</v>
      </c>
    </row>
    <row r="115" s="2" customFormat="1" ht="37.8" customHeight="1">
      <c r="A115" s="41"/>
      <c r="B115" s="42"/>
      <c r="C115" s="208" t="s">
        <v>196</v>
      </c>
      <c r="D115" s="208" t="s">
        <v>148</v>
      </c>
      <c r="E115" s="209" t="s">
        <v>197</v>
      </c>
      <c r="F115" s="210" t="s">
        <v>198</v>
      </c>
      <c r="G115" s="211" t="s">
        <v>181</v>
      </c>
      <c r="H115" s="212">
        <v>2764.8699999999999</v>
      </c>
      <c r="I115" s="213"/>
      <c r="J115" s="214">
        <f>ROUND(I115*H115,2)</f>
        <v>0</v>
      </c>
      <c r="K115" s="215"/>
      <c r="L115" s="47"/>
      <c r="M115" s="216" t="s">
        <v>19</v>
      </c>
      <c r="N115" s="217" t="s">
        <v>44</v>
      </c>
      <c r="O115" s="87"/>
      <c r="P115" s="218">
        <f>O115*H115</f>
        <v>0</v>
      </c>
      <c r="Q115" s="218">
        <v>0</v>
      </c>
      <c r="R115" s="218">
        <f>Q115*H115</f>
        <v>0</v>
      </c>
      <c r="S115" s="218">
        <v>0</v>
      </c>
      <c r="T115" s="219">
        <f>S115*H115</f>
        <v>0</v>
      </c>
      <c r="U115" s="41"/>
      <c r="V115" s="41"/>
      <c r="W115" s="41"/>
      <c r="X115" s="41"/>
      <c r="Y115" s="41"/>
      <c r="Z115" s="41"/>
      <c r="AA115" s="41"/>
      <c r="AB115" s="41"/>
      <c r="AC115" s="41"/>
      <c r="AD115" s="41"/>
      <c r="AE115" s="41"/>
      <c r="AR115" s="220" t="s">
        <v>152</v>
      </c>
      <c r="AT115" s="220" t="s">
        <v>148</v>
      </c>
      <c r="AU115" s="220" t="s">
        <v>83</v>
      </c>
      <c r="AY115" s="20" t="s">
        <v>146</v>
      </c>
      <c r="BE115" s="221">
        <f>IF(N115="základní",J115,0)</f>
        <v>0</v>
      </c>
      <c r="BF115" s="221">
        <f>IF(N115="snížená",J115,0)</f>
        <v>0</v>
      </c>
      <c r="BG115" s="221">
        <f>IF(N115="zákl. přenesená",J115,0)</f>
        <v>0</v>
      </c>
      <c r="BH115" s="221">
        <f>IF(N115="sníž. přenesená",J115,0)</f>
        <v>0</v>
      </c>
      <c r="BI115" s="221">
        <f>IF(N115="nulová",J115,0)</f>
        <v>0</v>
      </c>
      <c r="BJ115" s="20" t="s">
        <v>81</v>
      </c>
      <c r="BK115" s="221">
        <f>ROUND(I115*H115,2)</f>
        <v>0</v>
      </c>
      <c r="BL115" s="20" t="s">
        <v>152</v>
      </c>
      <c r="BM115" s="220" t="s">
        <v>199</v>
      </c>
    </row>
    <row r="116" s="2" customFormat="1">
      <c r="A116" s="41"/>
      <c r="B116" s="42"/>
      <c r="C116" s="43"/>
      <c r="D116" s="222" t="s">
        <v>154</v>
      </c>
      <c r="E116" s="43"/>
      <c r="F116" s="223" t="s">
        <v>200</v>
      </c>
      <c r="G116" s="43"/>
      <c r="H116" s="43"/>
      <c r="I116" s="224"/>
      <c r="J116" s="43"/>
      <c r="K116" s="43"/>
      <c r="L116" s="47"/>
      <c r="M116" s="225"/>
      <c r="N116" s="226"/>
      <c r="O116" s="87"/>
      <c r="P116" s="87"/>
      <c r="Q116" s="87"/>
      <c r="R116" s="87"/>
      <c r="S116" s="87"/>
      <c r="T116" s="88"/>
      <c r="U116" s="41"/>
      <c r="V116" s="41"/>
      <c r="W116" s="41"/>
      <c r="X116" s="41"/>
      <c r="Y116" s="41"/>
      <c r="Z116" s="41"/>
      <c r="AA116" s="41"/>
      <c r="AB116" s="41"/>
      <c r="AC116" s="41"/>
      <c r="AD116" s="41"/>
      <c r="AE116" s="41"/>
      <c r="AT116" s="20" t="s">
        <v>154</v>
      </c>
      <c r="AU116" s="20" t="s">
        <v>83</v>
      </c>
    </row>
    <row r="117" s="15" customFormat="1">
      <c r="A117" s="15"/>
      <c r="B117" s="251"/>
      <c r="C117" s="252"/>
      <c r="D117" s="227" t="s">
        <v>184</v>
      </c>
      <c r="E117" s="253" t="s">
        <v>19</v>
      </c>
      <c r="F117" s="254" t="s">
        <v>201</v>
      </c>
      <c r="G117" s="252"/>
      <c r="H117" s="253" t="s">
        <v>19</v>
      </c>
      <c r="I117" s="255"/>
      <c r="J117" s="252"/>
      <c r="K117" s="252"/>
      <c r="L117" s="256"/>
      <c r="M117" s="257"/>
      <c r="N117" s="258"/>
      <c r="O117" s="258"/>
      <c r="P117" s="258"/>
      <c r="Q117" s="258"/>
      <c r="R117" s="258"/>
      <c r="S117" s="258"/>
      <c r="T117" s="259"/>
      <c r="U117" s="15"/>
      <c r="V117" s="15"/>
      <c r="W117" s="15"/>
      <c r="X117" s="15"/>
      <c r="Y117" s="15"/>
      <c r="Z117" s="15"/>
      <c r="AA117" s="15"/>
      <c r="AB117" s="15"/>
      <c r="AC117" s="15"/>
      <c r="AD117" s="15"/>
      <c r="AE117" s="15"/>
      <c r="AT117" s="260" t="s">
        <v>184</v>
      </c>
      <c r="AU117" s="260" t="s">
        <v>83</v>
      </c>
      <c r="AV117" s="15" t="s">
        <v>81</v>
      </c>
      <c r="AW117" s="15" t="s">
        <v>35</v>
      </c>
      <c r="AX117" s="15" t="s">
        <v>73</v>
      </c>
      <c r="AY117" s="260" t="s">
        <v>146</v>
      </c>
    </row>
    <row r="118" s="13" customFormat="1">
      <c r="A118" s="13"/>
      <c r="B118" s="229"/>
      <c r="C118" s="230"/>
      <c r="D118" s="227" t="s">
        <v>184</v>
      </c>
      <c r="E118" s="231" t="s">
        <v>19</v>
      </c>
      <c r="F118" s="232" t="s">
        <v>202</v>
      </c>
      <c r="G118" s="230"/>
      <c r="H118" s="233">
        <v>2764.8699999999999</v>
      </c>
      <c r="I118" s="234"/>
      <c r="J118" s="230"/>
      <c r="K118" s="230"/>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83</v>
      </c>
      <c r="AV118" s="13" t="s">
        <v>83</v>
      </c>
      <c r="AW118" s="13" t="s">
        <v>35</v>
      </c>
      <c r="AX118" s="13" t="s">
        <v>81</v>
      </c>
      <c r="AY118" s="239" t="s">
        <v>146</v>
      </c>
    </row>
    <row r="119" s="2" customFormat="1" ht="37.8" customHeight="1">
      <c r="A119" s="41"/>
      <c r="B119" s="42"/>
      <c r="C119" s="208" t="s">
        <v>203</v>
      </c>
      <c r="D119" s="208" t="s">
        <v>148</v>
      </c>
      <c r="E119" s="209" t="s">
        <v>204</v>
      </c>
      <c r="F119" s="210" t="s">
        <v>205</v>
      </c>
      <c r="G119" s="211" t="s">
        <v>181</v>
      </c>
      <c r="H119" s="212">
        <v>13824.35</v>
      </c>
      <c r="I119" s="213"/>
      <c r="J119" s="214">
        <f>ROUND(I119*H119,2)</f>
        <v>0</v>
      </c>
      <c r="K119" s="215"/>
      <c r="L119" s="47"/>
      <c r="M119" s="216" t="s">
        <v>19</v>
      </c>
      <c r="N119" s="217" t="s">
        <v>44</v>
      </c>
      <c r="O119" s="87"/>
      <c r="P119" s="218">
        <f>O119*H119</f>
        <v>0</v>
      </c>
      <c r="Q119" s="218">
        <v>0</v>
      </c>
      <c r="R119" s="218">
        <f>Q119*H119</f>
        <v>0</v>
      </c>
      <c r="S119" s="218">
        <v>0</v>
      </c>
      <c r="T119" s="219">
        <f>S119*H119</f>
        <v>0</v>
      </c>
      <c r="U119" s="41"/>
      <c r="V119" s="41"/>
      <c r="W119" s="41"/>
      <c r="X119" s="41"/>
      <c r="Y119" s="41"/>
      <c r="Z119" s="41"/>
      <c r="AA119" s="41"/>
      <c r="AB119" s="41"/>
      <c r="AC119" s="41"/>
      <c r="AD119" s="41"/>
      <c r="AE119" s="41"/>
      <c r="AR119" s="220" t="s">
        <v>152</v>
      </c>
      <c r="AT119" s="220" t="s">
        <v>148</v>
      </c>
      <c r="AU119" s="220" t="s">
        <v>83</v>
      </c>
      <c r="AY119" s="20" t="s">
        <v>146</v>
      </c>
      <c r="BE119" s="221">
        <f>IF(N119="základní",J119,0)</f>
        <v>0</v>
      </c>
      <c r="BF119" s="221">
        <f>IF(N119="snížená",J119,0)</f>
        <v>0</v>
      </c>
      <c r="BG119" s="221">
        <f>IF(N119="zákl. přenesená",J119,0)</f>
        <v>0</v>
      </c>
      <c r="BH119" s="221">
        <f>IF(N119="sníž. přenesená",J119,0)</f>
        <v>0</v>
      </c>
      <c r="BI119" s="221">
        <f>IF(N119="nulová",J119,0)</f>
        <v>0</v>
      </c>
      <c r="BJ119" s="20" t="s">
        <v>81</v>
      </c>
      <c r="BK119" s="221">
        <f>ROUND(I119*H119,2)</f>
        <v>0</v>
      </c>
      <c r="BL119" s="20" t="s">
        <v>152</v>
      </c>
      <c r="BM119" s="220" t="s">
        <v>206</v>
      </c>
    </row>
    <row r="120" s="2" customFormat="1">
      <c r="A120" s="41"/>
      <c r="B120" s="42"/>
      <c r="C120" s="43"/>
      <c r="D120" s="222" t="s">
        <v>154</v>
      </c>
      <c r="E120" s="43"/>
      <c r="F120" s="223" t="s">
        <v>207</v>
      </c>
      <c r="G120" s="43"/>
      <c r="H120" s="43"/>
      <c r="I120" s="224"/>
      <c r="J120" s="43"/>
      <c r="K120" s="43"/>
      <c r="L120" s="47"/>
      <c r="M120" s="225"/>
      <c r="N120" s="226"/>
      <c r="O120" s="87"/>
      <c r="P120" s="87"/>
      <c r="Q120" s="87"/>
      <c r="R120" s="87"/>
      <c r="S120" s="87"/>
      <c r="T120" s="88"/>
      <c r="U120" s="41"/>
      <c r="V120" s="41"/>
      <c r="W120" s="41"/>
      <c r="X120" s="41"/>
      <c r="Y120" s="41"/>
      <c r="Z120" s="41"/>
      <c r="AA120" s="41"/>
      <c r="AB120" s="41"/>
      <c r="AC120" s="41"/>
      <c r="AD120" s="41"/>
      <c r="AE120" s="41"/>
      <c r="AT120" s="20" t="s">
        <v>154</v>
      </c>
      <c r="AU120" s="20" t="s">
        <v>83</v>
      </c>
    </row>
    <row r="121" s="13" customFormat="1">
      <c r="A121" s="13"/>
      <c r="B121" s="229"/>
      <c r="C121" s="230"/>
      <c r="D121" s="227" t="s">
        <v>184</v>
      </c>
      <c r="E121" s="231" t="s">
        <v>19</v>
      </c>
      <c r="F121" s="232" t="s">
        <v>208</v>
      </c>
      <c r="G121" s="230"/>
      <c r="H121" s="233">
        <v>13824.35</v>
      </c>
      <c r="I121" s="234"/>
      <c r="J121" s="230"/>
      <c r="K121" s="230"/>
      <c r="L121" s="235"/>
      <c r="M121" s="236"/>
      <c r="N121" s="237"/>
      <c r="O121" s="237"/>
      <c r="P121" s="237"/>
      <c r="Q121" s="237"/>
      <c r="R121" s="237"/>
      <c r="S121" s="237"/>
      <c r="T121" s="238"/>
      <c r="U121" s="13"/>
      <c r="V121" s="13"/>
      <c r="W121" s="13"/>
      <c r="X121" s="13"/>
      <c r="Y121" s="13"/>
      <c r="Z121" s="13"/>
      <c r="AA121" s="13"/>
      <c r="AB121" s="13"/>
      <c r="AC121" s="13"/>
      <c r="AD121" s="13"/>
      <c r="AE121" s="13"/>
      <c r="AT121" s="239" t="s">
        <v>184</v>
      </c>
      <c r="AU121" s="239" t="s">
        <v>83</v>
      </c>
      <c r="AV121" s="13" t="s">
        <v>83</v>
      </c>
      <c r="AW121" s="13" t="s">
        <v>35</v>
      </c>
      <c r="AX121" s="13" t="s">
        <v>81</v>
      </c>
      <c r="AY121" s="239" t="s">
        <v>146</v>
      </c>
    </row>
    <row r="122" s="2" customFormat="1" ht="24.15" customHeight="1">
      <c r="A122" s="41"/>
      <c r="B122" s="42"/>
      <c r="C122" s="208" t="s">
        <v>209</v>
      </c>
      <c r="D122" s="208" t="s">
        <v>148</v>
      </c>
      <c r="E122" s="209" t="s">
        <v>210</v>
      </c>
      <c r="F122" s="210" t="s">
        <v>211</v>
      </c>
      <c r="G122" s="211" t="s">
        <v>181</v>
      </c>
      <c r="H122" s="212">
        <v>187.08000000000001</v>
      </c>
      <c r="I122" s="213"/>
      <c r="J122" s="214">
        <f>ROUND(I122*H122,2)</f>
        <v>0</v>
      </c>
      <c r="K122" s="215"/>
      <c r="L122" s="47"/>
      <c r="M122" s="216" t="s">
        <v>19</v>
      </c>
      <c r="N122" s="217" t="s">
        <v>44</v>
      </c>
      <c r="O122" s="87"/>
      <c r="P122" s="218">
        <f>O122*H122</f>
        <v>0</v>
      </c>
      <c r="Q122" s="218">
        <v>0</v>
      </c>
      <c r="R122" s="218">
        <f>Q122*H122</f>
        <v>0</v>
      </c>
      <c r="S122" s="218">
        <v>0</v>
      </c>
      <c r="T122" s="219">
        <f>S122*H122</f>
        <v>0</v>
      </c>
      <c r="U122" s="41"/>
      <c r="V122" s="41"/>
      <c r="W122" s="41"/>
      <c r="X122" s="41"/>
      <c r="Y122" s="41"/>
      <c r="Z122" s="41"/>
      <c r="AA122" s="41"/>
      <c r="AB122" s="41"/>
      <c r="AC122" s="41"/>
      <c r="AD122" s="41"/>
      <c r="AE122" s="41"/>
      <c r="AR122" s="220" t="s">
        <v>152</v>
      </c>
      <c r="AT122" s="220" t="s">
        <v>148</v>
      </c>
      <c r="AU122" s="220" t="s">
        <v>83</v>
      </c>
      <c r="AY122" s="20" t="s">
        <v>146</v>
      </c>
      <c r="BE122" s="221">
        <f>IF(N122="základní",J122,0)</f>
        <v>0</v>
      </c>
      <c r="BF122" s="221">
        <f>IF(N122="snížená",J122,0)</f>
        <v>0</v>
      </c>
      <c r="BG122" s="221">
        <f>IF(N122="zákl. přenesená",J122,0)</f>
        <v>0</v>
      </c>
      <c r="BH122" s="221">
        <f>IF(N122="sníž. přenesená",J122,0)</f>
        <v>0</v>
      </c>
      <c r="BI122" s="221">
        <f>IF(N122="nulová",J122,0)</f>
        <v>0</v>
      </c>
      <c r="BJ122" s="20" t="s">
        <v>81</v>
      </c>
      <c r="BK122" s="221">
        <f>ROUND(I122*H122,2)</f>
        <v>0</v>
      </c>
      <c r="BL122" s="20" t="s">
        <v>152</v>
      </c>
      <c r="BM122" s="220" t="s">
        <v>212</v>
      </c>
    </row>
    <row r="123" s="2" customFormat="1">
      <c r="A123" s="41"/>
      <c r="B123" s="42"/>
      <c r="C123" s="43"/>
      <c r="D123" s="222" t="s">
        <v>154</v>
      </c>
      <c r="E123" s="43"/>
      <c r="F123" s="223" t="s">
        <v>213</v>
      </c>
      <c r="G123" s="43"/>
      <c r="H123" s="43"/>
      <c r="I123" s="224"/>
      <c r="J123" s="43"/>
      <c r="K123" s="43"/>
      <c r="L123" s="47"/>
      <c r="M123" s="225"/>
      <c r="N123" s="226"/>
      <c r="O123" s="87"/>
      <c r="P123" s="87"/>
      <c r="Q123" s="87"/>
      <c r="R123" s="87"/>
      <c r="S123" s="87"/>
      <c r="T123" s="88"/>
      <c r="U123" s="41"/>
      <c r="V123" s="41"/>
      <c r="W123" s="41"/>
      <c r="X123" s="41"/>
      <c r="Y123" s="41"/>
      <c r="Z123" s="41"/>
      <c r="AA123" s="41"/>
      <c r="AB123" s="41"/>
      <c r="AC123" s="41"/>
      <c r="AD123" s="41"/>
      <c r="AE123" s="41"/>
      <c r="AT123" s="20" t="s">
        <v>154</v>
      </c>
      <c r="AU123" s="20" t="s">
        <v>83</v>
      </c>
    </row>
    <row r="124" s="2" customFormat="1">
      <c r="A124" s="41"/>
      <c r="B124" s="42"/>
      <c r="C124" s="43"/>
      <c r="D124" s="227" t="s">
        <v>156</v>
      </c>
      <c r="E124" s="43"/>
      <c r="F124" s="228" t="s">
        <v>214</v>
      </c>
      <c r="G124" s="43"/>
      <c r="H124" s="43"/>
      <c r="I124" s="224"/>
      <c r="J124" s="43"/>
      <c r="K124" s="43"/>
      <c r="L124" s="47"/>
      <c r="M124" s="225"/>
      <c r="N124" s="226"/>
      <c r="O124" s="87"/>
      <c r="P124" s="87"/>
      <c r="Q124" s="87"/>
      <c r="R124" s="87"/>
      <c r="S124" s="87"/>
      <c r="T124" s="88"/>
      <c r="U124" s="41"/>
      <c r="V124" s="41"/>
      <c r="W124" s="41"/>
      <c r="X124" s="41"/>
      <c r="Y124" s="41"/>
      <c r="Z124" s="41"/>
      <c r="AA124" s="41"/>
      <c r="AB124" s="41"/>
      <c r="AC124" s="41"/>
      <c r="AD124" s="41"/>
      <c r="AE124" s="41"/>
      <c r="AT124" s="20" t="s">
        <v>156</v>
      </c>
      <c r="AU124" s="20" t="s">
        <v>83</v>
      </c>
    </row>
    <row r="125" s="2" customFormat="1" ht="24.15" customHeight="1">
      <c r="A125" s="41"/>
      <c r="B125" s="42"/>
      <c r="C125" s="208" t="s">
        <v>215</v>
      </c>
      <c r="D125" s="208" t="s">
        <v>148</v>
      </c>
      <c r="E125" s="209" t="s">
        <v>216</v>
      </c>
      <c r="F125" s="210" t="s">
        <v>217</v>
      </c>
      <c r="G125" s="211" t="s">
        <v>181</v>
      </c>
      <c r="H125" s="212">
        <v>187.08000000000001</v>
      </c>
      <c r="I125" s="213"/>
      <c r="J125" s="214">
        <f>ROUND(I125*H125,2)</f>
        <v>0</v>
      </c>
      <c r="K125" s="215"/>
      <c r="L125" s="47"/>
      <c r="M125" s="216" t="s">
        <v>19</v>
      </c>
      <c r="N125" s="217" t="s">
        <v>44</v>
      </c>
      <c r="O125" s="87"/>
      <c r="P125" s="218">
        <f>O125*H125</f>
        <v>0</v>
      </c>
      <c r="Q125" s="218">
        <v>0</v>
      </c>
      <c r="R125" s="218">
        <f>Q125*H125</f>
        <v>0</v>
      </c>
      <c r="S125" s="218">
        <v>0</v>
      </c>
      <c r="T125" s="219">
        <f>S125*H125</f>
        <v>0</v>
      </c>
      <c r="U125" s="41"/>
      <c r="V125" s="41"/>
      <c r="W125" s="41"/>
      <c r="X125" s="41"/>
      <c r="Y125" s="41"/>
      <c r="Z125" s="41"/>
      <c r="AA125" s="41"/>
      <c r="AB125" s="41"/>
      <c r="AC125" s="41"/>
      <c r="AD125" s="41"/>
      <c r="AE125" s="41"/>
      <c r="AR125" s="220" t="s">
        <v>152</v>
      </c>
      <c r="AT125" s="220" t="s">
        <v>148</v>
      </c>
      <c r="AU125" s="220" t="s">
        <v>83</v>
      </c>
      <c r="AY125" s="20" t="s">
        <v>146</v>
      </c>
      <c r="BE125" s="221">
        <f>IF(N125="základní",J125,0)</f>
        <v>0</v>
      </c>
      <c r="BF125" s="221">
        <f>IF(N125="snížená",J125,0)</f>
        <v>0</v>
      </c>
      <c r="BG125" s="221">
        <f>IF(N125="zákl. přenesená",J125,0)</f>
        <v>0</v>
      </c>
      <c r="BH125" s="221">
        <f>IF(N125="sníž. přenesená",J125,0)</f>
        <v>0</v>
      </c>
      <c r="BI125" s="221">
        <f>IF(N125="nulová",J125,0)</f>
        <v>0</v>
      </c>
      <c r="BJ125" s="20" t="s">
        <v>81</v>
      </c>
      <c r="BK125" s="221">
        <f>ROUND(I125*H125,2)</f>
        <v>0</v>
      </c>
      <c r="BL125" s="20" t="s">
        <v>152</v>
      </c>
      <c r="BM125" s="220" t="s">
        <v>218</v>
      </c>
    </row>
    <row r="126" s="2" customFormat="1">
      <c r="A126" s="41"/>
      <c r="B126" s="42"/>
      <c r="C126" s="43"/>
      <c r="D126" s="222" t="s">
        <v>154</v>
      </c>
      <c r="E126" s="43"/>
      <c r="F126" s="223" t="s">
        <v>219</v>
      </c>
      <c r="G126" s="43"/>
      <c r="H126" s="43"/>
      <c r="I126" s="224"/>
      <c r="J126" s="43"/>
      <c r="K126" s="43"/>
      <c r="L126" s="47"/>
      <c r="M126" s="225"/>
      <c r="N126" s="226"/>
      <c r="O126" s="87"/>
      <c r="P126" s="87"/>
      <c r="Q126" s="87"/>
      <c r="R126" s="87"/>
      <c r="S126" s="87"/>
      <c r="T126" s="88"/>
      <c r="U126" s="41"/>
      <c r="V126" s="41"/>
      <c r="W126" s="41"/>
      <c r="X126" s="41"/>
      <c r="Y126" s="41"/>
      <c r="Z126" s="41"/>
      <c r="AA126" s="41"/>
      <c r="AB126" s="41"/>
      <c r="AC126" s="41"/>
      <c r="AD126" s="41"/>
      <c r="AE126" s="41"/>
      <c r="AT126" s="20" t="s">
        <v>154</v>
      </c>
      <c r="AU126" s="20" t="s">
        <v>83</v>
      </c>
    </row>
    <row r="127" s="2" customFormat="1" ht="24.15" customHeight="1">
      <c r="A127" s="41"/>
      <c r="B127" s="42"/>
      <c r="C127" s="208" t="s">
        <v>220</v>
      </c>
      <c r="D127" s="208" t="s">
        <v>148</v>
      </c>
      <c r="E127" s="209" t="s">
        <v>221</v>
      </c>
      <c r="F127" s="210" t="s">
        <v>222</v>
      </c>
      <c r="G127" s="211" t="s">
        <v>223</v>
      </c>
      <c r="H127" s="212">
        <v>4838.5230000000001</v>
      </c>
      <c r="I127" s="213"/>
      <c r="J127" s="214">
        <f>ROUND(I127*H127,2)</f>
        <v>0</v>
      </c>
      <c r="K127" s="215"/>
      <c r="L127" s="47"/>
      <c r="M127" s="216" t="s">
        <v>19</v>
      </c>
      <c r="N127" s="217" t="s">
        <v>44</v>
      </c>
      <c r="O127" s="87"/>
      <c r="P127" s="218">
        <f>O127*H127</f>
        <v>0</v>
      </c>
      <c r="Q127" s="218">
        <v>0</v>
      </c>
      <c r="R127" s="218">
        <f>Q127*H127</f>
        <v>0</v>
      </c>
      <c r="S127" s="218">
        <v>0</v>
      </c>
      <c r="T127" s="219">
        <f>S127*H127</f>
        <v>0</v>
      </c>
      <c r="U127" s="41"/>
      <c r="V127" s="41"/>
      <c r="W127" s="41"/>
      <c r="X127" s="41"/>
      <c r="Y127" s="41"/>
      <c r="Z127" s="41"/>
      <c r="AA127" s="41"/>
      <c r="AB127" s="41"/>
      <c r="AC127" s="41"/>
      <c r="AD127" s="41"/>
      <c r="AE127" s="41"/>
      <c r="AR127" s="220" t="s">
        <v>152</v>
      </c>
      <c r="AT127" s="220" t="s">
        <v>148</v>
      </c>
      <c r="AU127" s="220" t="s">
        <v>83</v>
      </c>
      <c r="AY127" s="20" t="s">
        <v>146</v>
      </c>
      <c r="BE127" s="221">
        <f>IF(N127="základní",J127,0)</f>
        <v>0</v>
      </c>
      <c r="BF127" s="221">
        <f>IF(N127="snížená",J127,0)</f>
        <v>0</v>
      </c>
      <c r="BG127" s="221">
        <f>IF(N127="zákl. přenesená",J127,0)</f>
        <v>0</v>
      </c>
      <c r="BH127" s="221">
        <f>IF(N127="sníž. přenesená",J127,0)</f>
        <v>0</v>
      </c>
      <c r="BI127" s="221">
        <f>IF(N127="nulová",J127,0)</f>
        <v>0</v>
      </c>
      <c r="BJ127" s="20" t="s">
        <v>81</v>
      </c>
      <c r="BK127" s="221">
        <f>ROUND(I127*H127,2)</f>
        <v>0</v>
      </c>
      <c r="BL127" s="20" t="s">
        <v>152</v>
      </c>
      <c r="BM127" s="220" t="s">
        <v>224</v>
      </c>
    </row>
    <row r="128" s="2" customFormat="1">
      <c r="A128" s="41"/>
      <c r="B128" s="42"/>
      <c r="C128" s="43"/>
      <c r="D128" s="222" t="s">
        <v>154</v>
      </c>
      <c r="E128" s="43"/>
      <c r="F128" s="223" t="s">
        <v>225</v>
      </c>
      <c r="G128" s="43"/>
      <c r="H128" s="43"/>
      <c r="I128" s="224"/>
      <c r="J128" s="43"/>
      <c r="K128" s="43"/>
      <c r="L128" s="47"/>
      <c r="M128" s="225"/>
      <c r="N128" s="226"/>
      <c r="O128" s="87"/>
      <c r="P128" s="87"/>
      <c r="Q128" s="87"/>
      <c r="R128" s="87"/>
      <c r="S128" s="87"/>
      <c r="T128" s="88"/>
      <c r="U128" s="41"/>
      <c r="V128" s="41"/>
      <c r="W128" s="41"/>
      <c r="X128" s="41"/>
      <c r="Y128" s="41"/>
      <c r="Z128" s="41"/>
      <c r="AA128" s="41"/>
      <c r="AB128" s="41"/>
      <c r="AC128" s="41"/>
      <c r="AD128" s="41"/>
      <c r="AE128" s="41"/>
      <c r="AT128" s="20" t="s">
        <v>154</v>
      </c>
      <c r="AU128" s="20" t="s">
        <v>83</v>
      </c>
    </row>
    <row r="129" s="13" customFormat="1">
      <c r="A129" s="13"/>
      <c r="B129" s="229"/>
      <c r="C129" s="230"/>
      <c r="D129" s="227" t="s">
        <v>184</v>
      </c>
      <c r="E129" s="231" t="s">
        <v>19</v>
      </c>
      <c r="F129" s="232" t="s">
        <v>226</v>
      </c>
      <c r="G129" s="230"/>
      <c r="H129" s="233">
        <v>4838.5230000000001</v>
      </c>
      <c r="I129" s="234"/>
      <c r="J129" s="230"/>
      <c r="K129" s="230"/>
      <c r="L129" s="235"/>
      <c r="M129" s="236"/>
      <c r="N129" s="237"/>
      <c r="O129" s="237"/>
      <c r="P129" s="237"/>
      <c r="Q129" s="237"/>
      <c r="R129" s="237"/>
      <c r="S129" s="237"/>
      <c r="T129" s="238"/>
      <c r="U129" s="13"/>
      <c r="V129" s="13"/>
      <c r="W129" s="13"/>
      <c r="X129" s="13"/>
      <c r="Y129" s="13"/>
      <c r="Z129" s="13"/>
      <c r="AA129" s="13"/>
      <c r="AB129" s="13"/>
      <c r="AC129" s="13"/>
      <c r="AD129" s="13"/>
      <c r="AE129" s="13"/>
      <c r="AT129" s="239" t="s">
        <v>184</v>
      </c>
      <c r="AU129" s="239" t="s">
        <v>83</v>
      </c>
      <c r="AV129" s="13" t="s">
        <v>83</v>
      </c>
      <c r="AW129" s="13" t="s">
        <v>35</v>
      </c>
      <c r="AX129" s="13" t="s">
        <v>81</v>
      </c>
      <c r="AY129" s="239" t="s">
        <v>146</v>
      </c>
    </row>
    <row r="130" s="2" customFormat="1" ht="24.15" customHeight="1">
      <c r="A130" s="41"/>
      <c r="B130" s="42"/>
      <c r="C130" s="208" t="s">
        <v>227</v>
      </c>
      <c r="D130" s="208" t="s">
        <v>148</v>
      </c>
      <c r="E130" s="209" t="s">
        <v>228</v>
      </c>
      <c r="F130" s="210" t="s">
        <v>229</v>
      </c>
      <c r="G130" s="211" t="s">
        <v>181</v>
      </c>
      <c r="H130" s="212">
        <v>2764.8699999999999</v>
      </c>
      <c r="I130" s="213"/>
      <c r="J130" s="214">
        <f>ROUND(I130*H130,2)</f>
        <v>0</v>
      </c>
      <c r="K130" s="215"/>
      <c r="L130" s="47"/>
      <c r="M130" s="216" t="s">
        <v>19</v>
      </c>
      <c r="N130" s="217" t="s">
        <v>44</v>
      </c>
      <c r="O130" s="87"/>
      <c r="P130" s="218">
        <f>O130*H130</f>
        <v>0</v>
      </c>
      <c r="Q130" s="218">
        <v>0</v>
      </c>
      <c r="R130" s="218">
        <f>Q130*H130</f>
        <v>0</v>
      </c>
      <c r="S130" s="218">
        <v>0</v>
      </c>
      <c r="T130" s="219">
        <f>S130*H130</f>
        <v>0</v>
      </c>
      <c r="U130" s="41"/>
      <c r="V130" s="41"/>
      <c r="W130" s="41"/>
      <c r="X130" s="41"/>
      <c r="Y130" s="41"/>
      <c r="Z130" s="41"/>
      <c r="AA130" s="41"/>
      <c r="AB130" s="41"/>
      <c r="AC130" s="41"/>
      <c r="AD130" s="41"/>
      <c r="AE130" s="41"/>
      <c r="AR130" s="220" t="s">
        <v>152</v>
      </c>
      <c r="AT130" s="220" t="s">
        <v>148</v>
      </c>
      <c r="AU130" s="220" t="s">
        <v>83</v>
      </c>
      <c r="AY130" s="20" t="s">
        <v>146</v>
      </c>
      <c r="BE130" s="221">
        <f>IF(N130="základní",J130,0)</f>
        <v>0</v>
      </c>
      <c r="BF130" s="221">
        <f>IF(N130="snížená",J130,0)</f>
        <v>0</v>
      </c>
      <c r="BG130" s="221">
        <f>IF(N130="zákl. přenesená",J130,0)</f>
        <v>0</v>
      </c>
      <c r="BH130" s="221">
        <f>IF(N130="sníž. přenesená",J130,0)</f>
        <v>0</v>
      </c>
      <c r="BI130" s="221">
        <f>IF(N130="nulová",J130,0)</f>
        <v>0</v>
      </c>
      <c r="BJ130" s="20" t="s">
        <v>81</v>
      </c>
      <c r="BK130" s="221">
        <f>ROUND(I130*H130,2)</f>
        <v>0</v>
      </c>
      <c r="BL130" s="20" t="s">
        <v>152</v>
      </c>
      <c r="BM130" s="220" t="s">
        <v>230</v>
      </c>
    </row>
    <row r="131" s="2" customFormat="1">
      <c r="A131" s="41"/>
      <c r="B131" s="42"/>
      <c r="C131" s="43"/>
      <c r="D131" s="222" t="s">
        <v>154</v>
      </c>
      <c r="E131" s="43"/>
      <c r="F131" s="223" t="s">
        <v>231</v>
      </c>
      <c r="G131" s="43"/>
      <c r="H131" s="43"/>
      <c r="I131" s="224"/>
      <c r="J131" s="43"/>
      <c r="K131" s="43"/>
      <c r="L131" s="47"/>
      <c r="M131" s="225"/>
      <c r="N131" s="226"/>
      <c r="O131" s="87"/>
      <c r="P131" s="87"/>
      <c r="Q131" s="87"/>
      <c r="R131" s="87"/>
      <c r="S131" s="87"/>
      <c r="T131" s="88"/>
      <c r="U131" s="41"/>
      <c r="V131" s="41"/>
      <c r="W131" s="41"/>
      <c r="X131" s="41"/>
      <c r="Y131" s="41"/>
      <c r="Z131" s="41"/>
      <c r="AA131" s="41"/>
      <c r="AB131" s="41"/>
      <c r="AC131" s="41"/>
      <c r="AD131" s="41"/>
      <c r="AE131" s="41"/>
      <c r="AT131" s="20" t="s">
        <v>154</v>
      </c>
      <c r="AU131" s="20" t="s">
        <v>83</v>
      </c>
    </row>
    <row r="132" s="2" customFormat="1" ht="24.15" customHeight="1">
      <c r="A132" s="41"/>
      <c r="B132" s="42"/>
      <c r="C132" s="208" t="s">
        <v>232</v>
      </c>
      <c r="D132" s="208" t="s">
        <v>148</v>
      </c>
      <c r="E132" s="209" t="s">
        <v>233</v>
      </c>
      <c r="F132" s="210" t="s">
        <v>234</v>
      </c>
      <c r="G132" s="211" t="s">
        <v>151</v>
      </c>
      <c r="H132" s="212">
        <v>300</v>
      </c>
      <c r="I132" s="213"/>
      <c r="J132" s="214">
        <f>ROUND(I132*H132,2)</f>
        <v>0</v>
      </c>
      <c r="K132" s="215"/>
      <c r="L132" s="47"/>
      <c r="M132" s="216" t="s">
        <v>19</v>
      </c>
      <c r="N132" s="217" t="s">
        <v>44</v>
      </c>
      <c r="O132" s="87"/>
      <c r="P132" s="218">
        <f>O132*H132</f>
        <v>0</v>
      </c>
      <c r="Q132" s="218">
        <v>0</v>
      </c>
      <c r="R132" s="218">
        <f>Q132*H132</f>
        <v>0</v>
      </c>
      <c r="S132" s="218">
        <v>0</v>
      </c>
      <c r="T132" s="219">
        <f>S132*H132</f>
        <v>0</v>
      </c>
      <c r="U132" s="41"/>
      <c r="V132" s="41"/>
      <c r="W132" s="41"/>
      <c r="X132" s="41"/>
      <c r="Y132" s="41"/>
      <c r="Z132" s="41"/>
      <c r="AA132" s="41"/>
      <c r="AB132" s="41"/>
      <c r="AC132" s="41"/>
      <c r="AD132" s="41"/>
      <c r="AE132" s="41"/>
      <c r="AR132" s="220" t="s">
        <v>152</v>
      </c>
      <c r="AT132" s="220" t="s">
        <v>148</v>
      </c>
      <c r="AU132" s="220" t="s">
        <v>83</v>
      </c>
      <c r="AY132" s="20" t="s">
        <v>146</v>
      </c>
      <c r="BE132" s="221">
        <f>IF(N132="základní",J132,0)</f>
        <v>0</v>
      </c>
      <c r="BF132" s="221">
        <f>IF(N132="snížená",J132,0)</f>
        <v>0</v>
      </c>
      <c r="BG132" s="221">
        <f>IF(N132="zákl. přenesená",J132,0)</f>
        <v>0</v>
      </c>
      <c r="BH132" s="221">
        <f>IF(N132="sníž. přenesená",J132,0)</f>
        <v>0</v>
      </c>
      <c r="BI132" s="221">
        <f>IF(N132="nulová",J132,0)</f>
        <v>0</v>
      </c>
      <c r="BJ132" s="20" t="s">
        <v>81</v>
      </c>
      <c r="BK132" s="221">
        <f>ROUND(I132*H132,2)</f>
        <v>0</v>
      </c>
      <c r="BL132" s="20" t="s">
        <v>152</v>
      </c>
      <c r="BM132" s="220" t="s">
        <v>235</v>
      </c>
    </row>
    <row r="133" s="2" customFormat="1">
      <c r="A133" s="41"/>
      <c r="B133" s="42"/>
      <c r="C133" s="43"/>
      <c r="D133" s="222" t="s">
        <v>154</v>
      </c>
      <c r="E133" s="43"/>
      <c r="F133" s="223" t="s">
        <v>236</v>
      </c>
      <c r="G133" s="43"/>
      <c r="H133" s="43"/>
      <c r="I133" s="224"/>
      <c r="J133" s="43"/>
      <c r="K133" s="43"/>
      <c r="L133" s="47"/>
      <c r="M133" s="225"/>
      <c r="N133" s="226"/>
      <c r="O133" s="87"/>
      <c r="P133" s="87"/>
      <c r="Q133" s="87"/>
      <c r="R133" s="87"/>
      <c r="S133" s="87"/>
      <c r="T133" s="88"/>
      <c r="U133" s="41"/>
      <c r="V133" s="41"/>
      <c r="W133" s="41"/>
      <c r="X133" s="41"/>
      <c r="Y133" s="41"/>
      <c r="Z133" s="41"/>
      <c r="AA133" s="41"/>
      <c r="AB133" s="41"/>
      <c r="AC133" s="41"/>
      <c r="AD133" s="41"/>
      <c r="AE133" s="41"/>
      <c r="AT133" s="20" t="s">
        <v>154</v>
      </c>
      <c r="AU133" s="20" t="s">
        <v>83</v>
      </c>
    </row>
    <row r="134" s="2" customFormat="1" ht="24.15" customHeight="1">
      <c r="A134" s="41"/>
      <c r="B134" s="42"/>
      <c r="C134" s="208" t="s">
        <v>8</v>
      </c>
      <c r="D134" s="208" t="s">
        <v>148</v>
      </c>
      <c r="E134" s="209" t="s">
        <v>237</v>
      </c>
      <c r="F134" s="210" t="s">
        <v>238</v>
      </c>
      <c r="G134" s="211" t="s">
        <v>151</v>
      </c>
      <c r="H134" s="212">
        <v>300</v>
      </c>
      <c r="I134" s="213"/>
      <c r="J134" s="214">
        <f>ROUND(I134*H134,2)</f>
        <v>0</v>
      </c>
      <c r="K134" s="215"/>
      <c r="L134" s="47"/>
      <c r="M134" s="216" t="s">
        <v>19</v>
      </c>
      <c r="N134" s="217" t="s">
        <v>44</v>
      </c>
      <c r="O134" s="87"/>
      <c r="P134" s="218">
        <f>O134*H134</f>
        <v>0</v>
      </c>
      <c r="Q134" s="218">
        <v>0</v>
      </c>
      <c r="R134" s="218">
        <f>Q134*H134</f>
        <v>0</v>
      </c>
      <c r="S134" s="218">
        <v>0</v>
      </c>
      <c r="T134" s="219">
        <f>S134*H134</f>
        <v>0</v>
      </c>
      <c r="U134" s="41"/>
      <c r="V134" s="41"/>
      <c r="W134" s="41"/>
      <c r="X134" s="41"/>
      <c r="Y134" s="41"/>
      <c r="Z134" s="41"/>
      <c r="AA134" s="41"/>
      <c r="AB134" s="41"/>
      <c r="AC134" s="41"/>
      <c r="AD134" s="41"/>
      <c r="AE134" s="41"/>
      <c r="AR134" s="220" t="s">
        <v>152</v>
      </c>
      <c r="AT134" s="220" t="s">
        <v>148</v>
      </c>
      <c r="AU134" s="220" t="s">
        <v>83</v>
      </c>
      <c r="AY134" s="20" t="s">
        <v>146</v>
      </c>
      <c r="BE134" s="221">
        <f>IF(N134="základní",J134,0)</f>
        <v>0</v>
      </c>
      <c r="BF134" s="221">
        <f>IF(N134="snížená",J134,0)</f>
        <v>0</v>
      </c>
      <c r="BG134" s="221">
        <f>IF(N134="zákl. přenesená",J134,0)</f>
        <v>0</v>
      </c>
      <c r="BH134" s="221">
        <f>IF(N134="sníž. přenesená",J134,0)</f>
        <v>0</v>
      </c>
      <c r="BI134" s="221">
        <f>IF(N134="nulová",J134,0)</f>
        <v>0</v>
      </c>
      <c r="BJ134" s="20" t="s">
        <v>81</v>
      </c>
      <c r="BK134" s="221">
        <f>ROUND(I134*H134,2)</f>
        <v>0</v>
      </c>
      <c r="BL134" s="20" t="s">
        <v>152</v>
      </c>
      <c r="BM134" s="220" t="s">
        <v>239</v>
      </c>
    </row>
    <row r="135" s="2" customFormat="1">
      <c r="A135" s="41"/>
      <c r="B135" s="42"/>
      <c r="C135" s="43"/>
      <c r="D135" s="222" t="s">
        <v>154</v>
      </c>
      <c r="E135" s="43"/>
      <c r="F135" s="223" t="s">
        <v>240</v>
      </c>
      <c r="G135" s="43"/>
      <c r="H135" s="43"/>
      <c r="I135" s="224"/>
      <c r="J135" s="43"/>
      <c r="K135" s="43"/>
      <c r="L135" s="47"/>
      <c r="M135" s="225"/>
      <c r="N135" s="226"/>
      <c r="O135" s="87"/>
      <c r="P135" s="87"/>
      <c r="Q135" s="87"/>
      <c r="R135" s="87"/>
      <c r="S135" s="87"/>
      <c r="T135" s="88"/>
      <c r="U135" s="41"/>
      <c r="V135" s="41"/>
      <c r="W135" s="41"/>
      <c r="X135" s="41"/>
      <c r="Y135" s="41"/>
      <c r="Z135" s="41"/>
      <c r="AA135" s="41"/>
      <c r="AB135" s="41"/>
      <c r="AC135" s="41"/>
      <c r="AD135" s="41"/>
      <c r="AE135" s="41"/>
      <c r="AT135" s="20" t="s">
        <v>154</v>
      </c>
      <c r="AU135" s="20" t="s">
        <v>83</v>
      </c>
    </row>
    <row r="136" s="2" customFormat="1" ht="16.5" customHeight="1">
      <c r="A136" s="41"/>
      <c r="B136" s="42"/>
      <c r="C136" s="261" t="s">
        <v>241</v>
      </c>
      <c r="D136" s="261" t="s">
        <v>242</v>
      </c>
      <c r="E136" s="262" t="s">
        <v>243</v>
      </c>
      <c r="F136" s="263" t="s">
        <v>244</v>
      </c>
      <c r="G136" s="264" t="s">
        <v>245</v>
      </c>
      <c r="H136" s="265">
        <v>6</v>
      </c>
      <c r="I136" s="266"/>
      <c r="J136" s="267">
        <f>ROUND(I136*H136,2)</f>
        <v>0</v>
      </c>
      <c r="K136" s="268"/>
      <c r="L136" s="269"/>
      <c r="M136" s="270" t="s">
        <v>19</v>
      </c>
      <c r="N136" s="271" t="s">
        <v>44</v>
      </c>
      <c r="O136" s="87"/>
      <c r="P136" s="218">
        <f>O136*H136</f>
        <v>0</v>
      </c>
      <c r="Q136" s="218">
        <v>0.001</v>
      </c>
      <c r="R136" s="218">
        <f>Q136*H136</f>
        <v>0.0060000000000000001</v>
      </c>
      <c r="S136" s="218">
        <v>0</v>
      </c>
      <c r="T136" s="219">
        <f>S136*H136</f>
        <v>0</v>
      </c>
      <c r="U136" s="41"/>
      <c r="V136" s="41"/>
      <c r="W136" s="41"/>
      <c r="X136" s="41"/>
      <c r="Y136" s="41"/>
      <c r="Z136" s="41"/>
      <c r="AA136" s="41"/>
      <c r="AB136" s="41"/>
      <c r="AC136" s="41"/>
      <c r="AD136" s="41"/>
      <c r="AE136" s="41"/>
      <c r="AR136" s="220" t="s">
        <v>196</v>
      </c>
      <c r="AT136" s="220" t="s">
        <v>242</v>
      </c>
      <c r="AU136" s="220" t="s">
        <v>83</v>
      </c>
      <c r="AY136" s="20" t="s">
        <v>146</v>
      </c>
      <c r="BE136" s="221">
        <f>IF(N136="základní",J136,0)</f>
        <v>0</v>
      </c>
      <c r="BF136" s="221">
        <f>IF(N136="snížená",J136,0)</f>
        <v>0</v>
      </c>
      <c r="BG136" s="221">
        <f>IF(N136="zákl. přenesená",J136,0)</f>
        <v>0</v>
      </c>
      <c r="BH136" s="221">
        <f>IF(N136="sníž. přenesená",J136,0)</f>
        <v>0</v>
      </c>
      <c r="BI136" s="221">
        <f>IF(N136="nulová",J136,0)</f>
        <v>0</v>
      </c>
      <c r="BJ136" s="20" t="s">
        <v>81</v>
      </c>
      <c r="BK136" s="221">
        <f>ROUND(I136*H136,2)</f>
        <v>0</v>
      </c>
      <c r="BL136" s="20" t="s">
        <v>152</v>
      </c>
      <c r="BM136" s="220" t="s">
        <v>246</v>
      </c>
    </row>
    <row r="137" s="13" customFormat="1">
      <c r="A137" s="13"/>
      <c r="B137" s="229"/>
      <c r="C137" s="230"/>
      <c r="D137" s="227" t="s">
        <v>184</v>
      </c>
      <c r="E137" s="230"/>
      <c r="F137" s="232" t="s">
        <v>247</v>
      </c>
      <c r="G137" s="230"/>
      <c r="H137" s="233">
        <v>6</v>
      </c>
      <c r="I137" s="234"/>
      <c r="J137" s="230"/>
      <c r="K137" s="230"/>
      <c r="L137" s="235"/>
      <c r="M137" s="236"/>
      <c r="N137" s="237"/>
      <c r="O137" s="237"/>
      <c r="P137" s="237"/>
      <c r="Q137" s="237"/>
      <c r="R137" s="237"/>
      <c r="S137" s="237"/>
      <c r="T137" s="238"/>
      <c r="U137" s="13"/>
      <c r="V137" s="13"/>
      <c r="W137" s="13"/>
      <c r="X137" s="13"/>
      <c r="Y137" s="13"/>
      <c r="Z137" s="13"/>
      <c r="AA137" s="13"/>
      <c r="AB137" s="13"/>
      <c r="AC137" s="13"/>
      <c r="AD137" s="13"/>
      <c r="AE137" s="13"/>
      <c r="AT137" s="239" t="s">
        <v>184</v>
      </c>
      <c r="AU137" s="239" t="s">
        <v>83</v>
      </c>
      <c r="AV137" s="13" t="s">
        <v>83</v>
      </c>
      <c r="AW137" s="13" t="s">
        <v>4</v>
      </c>
      <c r="AX137" s="13" t="s">
        <v>81</v>
      </c>
      <c r="AY137" s="239" t="s">
        <v>146</v>
      </c>
    </row>
    <row r="138" s="2" customFormat="1" ht="21.75" customHeight="1">
      <c r="A138" s="41"/>
      <c r="B138" s="42"/>
      <c r="C138" s="208" t="s">
        <v>248</v>
      </c>
      <c r="D138" s="208" t="s">
        <v>148</v>
      </c>
      <c r="E138" s="209" t="s">
        <v>249</v>
      </c>
      <c r="F138" s="210" t="s">
        <v>250</v>
      </c>
      <c r="G138" s="211" t="s">
        <v>151</v>
      </c>
      <c r="H138" s="212">
        <v>5847</v>
      </c>
      <c r="I138" s="213"/>
      <c r="J138" s="214">
        <f>ROUND(I138*H138,2)</f>
        <v>0</v>
      </c>
      <c r="K138" s="215"/>
      <c r="L138" s="47"/>
      <c r="M138" s="216" t="s">
        <v>19</v>
      </c>
      <c r="N138" s="217" t="s">
        <v>44</v>
      </c>
      <c r="O138" s="87"/>
      <c r="P138" s="218">
        <f>O138*H138</f>
        <v>0</v>
      </c>
      <c r="Q138" s="218">
        <v>0</v>
      </c>
      <c r="R138" s="218">
        <f>Q138*H138</f>
        <v>0</v>
      </c>
      <c r="S138" s="218">
        <v>0</v>
      </c>
      <c r="T138" s="219">
        <f>S138*H138</f>
        <v>0</v>
      </c>
      <c r="U138" s="41"/>
      <c r="V138" s="41"/>
      <c r="W138" s="41"/>
      <c r="X138" s="41"/>
      <c r="Y138" s="41"/>
      <c r="Z138" s="41"/>
      <c r="AA138" s="41"/>
      <c r="AB138" s="41"/>
      <c r="AC138" s="41"/>
      <c r="AD138" s="41"/>
      <c r="AE138" s="41"/>
      <c r="AR138" s="220" t="s">
        <v>152</v>
      </c>
      <c r="AT138" s="220" t="s">
        <v>148</v>
      </c>
      <c r="AU138" s="220" t="s">
        <v>83</v>
      </c>
      <c r="AY138" s="20" t="s">
        <v>146</v>
      </c>
      <c r="BE138" s="221">
        <f>IF(N138="základní",J138,0)</f>
        <v>0</v>
      </c>
      <c r="BF138" s="221">
        <f>IF(N138="snížená",J138,0)</f>
        <v>0</v>
      </c>
      <c r="BG138" s="221">
        <f>IF(N138="zákl. přenesená",J138,0)</f>
        <v>0</v>
      </c>
      <c r="BH138" s="221">
        <f>IF(N138="sníž. přenesená",J138,0)</f>
        <v>0</v>
      </c>
      <c r="BI138" s="221">
        <f>IF(N138="nulová",J138,0)</f>
        <v>0</v>
      </c>
      <c r="BJ138" s="20" t="s">
        <v>81</v>
      </c>
      <c r="BK138" s="221">
        <f>ROUND(I138*H138,2)</f>
        <v>0</v>
      </c>
      <c r="BL138" s="20" t="s">
        <v>152</v>
      </c>
      <c r="BM138" s="220" t="s">
        <v>251</v>
      </c>
    </row>
    <row r="139" s="2" customFormat="1">
      <c r="A139" s="41"/>
      <c r="B139" s="42"/>
      <c r="C139" s="43"/>
      <c r="D139" s="222" t="s">
        <v>154</v>
      </c>
      <c r="E139" s="43"/>
      <c r="F139" s="223" t="s">
        <v>252</v>
      </c>
      <c r="G139" s="43"/>
      <c r="H139" s="43"/>
      <c r="I139" s="224"/>
      <c r="J139" s="43"/>
      <c r="K139" s="43"/>
      <c r="L139" s="47"/>
      <c r="M139" s="225"/>
      <c r="N139" s="226"/>
      <c r="O139" s="87"/>
      <c r="P139" s="87"/>
      <c r="Q139" s="87"/>
      <c r="R139" s="87"/>
      <c r="S139" s="87"/>
      <c r="T139" s="88"/>
      <c r="U139" s="41"/>
      <c r="V139" s="41"/>
      <c r="W139" s="41"/>
      <c r="X139" s="41"/>
      <c r="Y139" s="41"/>
      <c r="Z139" s="41"/>
      <c r="AA139" s="41"/>
      <c r="AB139" s="41"/>
      <c r="AC139" s="41"/>
      <c r="AD139" s="41"/>
      <c r="AE139" s="41"/>
      <c r="AT139" s="20" t="s">
        <v>154</v>
      </c>
      <c r="AU139" s="20" t="s">
        <v>83</v>
      </c>
    </row>
    <row r="140" s="13" customFormat="1">
      <c r="A140" s="13"/>
      <c r="B140" s="229"/>
      <c r="C140" s="230"/>
      <c r="D140" s="227" t="s">
        <v>184</v>
      </c>
      <c r="E140" s="231" t="s">
        <v>19</v>
      </c>
      <c r="F140" s="232" t="s">
        <v>253</v>
      </c>
      <c r="G140" s="230"/>
      <c r="H140" s="233">
        <v>2431</v>
      </c>
      <c r="I140" s="234"/>
      <c r="J140" s="230"/>
      <c r="K140" s="230"/>
      <c r="L140" s="235"/>
      <c r="M140" s="236"/>
      <c r="N140" s="237"/>
      <c r="O140" s="237"/>
      <c r="P140" s="237"/>
      <c r="Q140" s="237"/>
      <c r="R140" s="237"/>
      <c r="S140" s="237"/>
      <c r="T140" s="238"/>
      <c r="U140" s="13"/>
      <c r="V140" s="13"/>
      <c r="W140" s="13"/>
      <c r="X140" s="13"/>
      <c r="Y140" s="13"/>
      <c r="Z140" s="13"/>
      <c r="AA140" s="13"/>
      <c r="AB140" s="13"/>
      <c r="AC140" s="13"/>
      <c r="AD140" s="13"/>
      <c r="AE140" s="13"/>
      <c r="AT140" s="239" t="s">
        <v>184</v>
      </c>
      <c r="AU140" s="239" t="s">
        <v>83</v>
      </c>
      <c r="AV140" s="13" t="s">
        <v>83</v>
      </c>
      <c r="AW140" s="13" t="s">
        <v>35</v>
      </c>
      <c r="AX140" s="13" t="s">
        <v>73</v>
      </c>
      <c r="AY140" s="239" t="s">
        <v>146</v>
      </c>
    </row>
    <row r="141" s="13" customFormat="1">
      <c r="A141" s="13"/>
      <c r="B141" s="229"/>
      <c r="C141" s="230"/>
      <c r="D141" s="227" t="s">
        <v>184</v>
      </c>
      <c r="E141" s="231" t="s">
        <v>19</v>
      </c>
      <c r="F141" s="232" t="s">
        <v>254</v>
      </c>
      <c r="G141" s="230"/>
      <c r="H141" s="233">
        <v>524</v>
      </c>
      <c r="I141" s="234"/>
      <c r="J141" s="230"/>
      <c r="K141" s="230"/>
      <c r="L141" s="235"/>
      <c r="M141" s="236"/>
      <c r="N141" s="237"/>
      <c r="O141" s="237"/>
      <c r="P141" s="237"/>
      <c r="Q141" s="237"/>
      <c r="R141" s="237"/>
      <c r="S141" s="237"/>
      <c r="T141" s="238"/>
      <c r="U141" s="13"/>
      <c r="V141" s="13"/>
      <c r="W141" s="13"/>
      <c r="X141" s="13"/>
      <c r="Y141" s="13"/>
      <c r="Z141" s="13"/>
      <c r="AA141" s="13"/>
      <c r="AB141" s="13"/>
      <c r="AC141" s="13"/>
      <c r="AD141" s="13"/>
      <c r="AE141" s="13"/>
      <c r="AT141" s="239" t="s">
        <v>184</v>
      </c>
      <c r="AU141" s="239" t="s">
        <v>83</v>
      </c>
      <c r="AV141" s="13" t="s">
        <v>83</v>
      </c>
      <c r="AW141" s="13" t="s">
        <v>35</v>
      </c>
      <c r="AX141" s="13" t="s">
        <v>73</v>
      </c>
      <c r="AY141" s="239" t="s">
        <v>146</v>
      </c>
    </row>
    <row r="142" s="13" customFormat="1">
      <c r="A142" s="13"/>
      <c r="B142" s="229"/>
      <c r="C142" s="230"/>
      <c r="D142" s="227" t="s">
        <v>184</v>
      </c>
      <c r="E142" s="231" t="s">
        <v>19</v>
      </c>
      <c r="F142" s="232" t="s">
        <v>255</v>
      </c>
      <c r="G142" s="230"/>
      <c r="H142" s="233">
        <v>742</v>
      </c>
      <c r="I142" s="234"/>
      <c r="J142" s="230"/>
      <c r="K142" s="230"/>
      <c r="L142" s="235"/>
      <c r="M142" s="236"/>
      <c r="N142" s="237"/>
      <c r="O142" s="237"/>
      <c r="P142" s="237"/>
      <c r="Q142" s="237"/>
      <c r="R142" s="237"/>
      <c r="S142" s="237"/>
      <c r="T142" s="238"/>
      <c r="U142" s="13"/>
      <c r="V142" s="13"/>
      <c r="W142" s="13"/>
      <c r="X142" s="13"/>
      <c r="Y142" s="13"/>
      <c r="Z142" s="13"/>
      <c r="AA142" s="13"/>
      <c r="AB142" s="13"/>
      <c r="AC142" s="13"/>
      <c r="AD142" s="13"/>
      <c r="AE142" s="13"/>
      <c r="AT142" s="239" t="s">
        <v>184</v>
      </c>
      <c r="AU142" s="239" t="s">
        <v>83</v>
      </c>
      <c r="AV142" s="13" t="s">
        <v>83</v>
      </c>
      <c r="AW142" s="13" t="s">
        <v>35</v>
      </c>
      <c r="AX142" s="13" t="s">
        <v>73</v>
      </c>
      <c r="AY142" s="239" t="s">
        <v>146</v>
      </c>
    </row>
    <row r="143" s="13" customFormat="1">
      <c r="A143" s="13"/>
      <c r="B143" s="229"/>
      <c r="C143" s="230"/>
      <c r="D143" s="227" t="s">
        <v>184</v>
      </c>
      <c r="E143" s="231" t="s">
        <v>19</v>
      </c>
      <c r="F143" s="232" t="s">
        <v>256</v>
      </c>
      <c r="G143" s="230"/>
      <c r="H143" s="233">
        <v>2150</v>
      </c>
      <c r="I143" s="234"/>
      <c r="J143" s="230"/>
      <c r="K143" s="230"/>
      <c r="L143" s="235"/>
      <c r="M143" s="236"/>
      <c r="N143" s="237"/>
      <c r="O143" s="237"/>
      <c r="P143" s="237"/>
      <c r="Q143" s="237"/>
      <c r="R143" s="237"/>
      <c r="S143" s="237"/>
      <c r="T143" s="238"/>
      <c r="U143" s="13"/>
      <c r="V143" s="13"/>
      <c r="W143" s="13"/>
      <c r="X143" s="13"/>
      <c r="Y143" s="13"/>
      <c r="Z143" s="13"/>
      <c r="AA143" s="13"/>
      <c r="AB143" s="13"/>
      <c r="AC143" s="13"/>
      <c r="AD143" s="13"/>
      <c r="AE143" s="13"/>
      <c r="AT143" s="239" t="s">
        <v>184</v>
      </c>
      <c r="AU143" s="239" t="s">
        <v>83</v>
      </c>
      <c r="AV143" s="13" t="s">
        <v>83</v>
      </c>
      <c r="AW143" s="13" t="s">
        <v>35</v>
      </c>
      <c r="AX143" s="13" t="s">
        <v>73</v>
      </c>
      <c r="AY143" s="239" t="s">
        <v>146</v>
      </c>
    </row>
    <row r="144" s="14" customFormat="1">
      <c r="A144" s="14"/>
      <c r="B144" s="240"/>
      <c r="C144" s="241"/>
      <c r="D144" s="227" t="s">
        <v>184</v>
      </c>
      <c r="E144" s="242" t="s">
        <v>19</v>
      </c>
      <c r="F144" s="243" t="s">
        <v>189</v>
      </c>
      <c r="G144" s="241"/>
      <c r="H144" s="244">
        <v>5847</v>
      </c>
      <c r="I144" s="245"/>
      <c r="J144" s="241"/>
      <c r="K144" s="241"/>
      <c r="L144" s="246"/>
      <c r="M144" s="247"/>
      <c r="N144" s="248"/>
      <c r="O144" s="248"/>
      <c r="P144" s="248"/>
      <c r="Q144" s="248"/>
      <c r="R144" s="248"/>
      <c r="S144" s="248"/>
      <c r="T144" s="249"/>
      <c r="U144" s="14"/>
      <c r="V144" s="14"/>
      <c r="W144" s="14"/>
      <c r="X144" s="14"/>
      <c r="Y144" s="14"/>
      <c r="Z144" s="14"/>
      <c r="AA144" s="14"/>
      <c r="AB144" s="14"/>
      <c r="AC144" s="14"/>
      <c r="AD144" s="14"/>
      <c r="AE144" s="14"/>
      <c r="AT144" s="250" t="s">
        <v>184</v>
      </c>
      <c r="AU144" s="250" t="s">
        <v>83</v>
      </c>
      <c r="AV144" s="14" t="s">
        <v>152</v>
      </c>
      <c r="AW144" s="14" t="s">
        <v>35</v>
      </c>
      <c r="AX144" s="14" t="s">
        <v>81</v>
      </c>
      <c r="AY144" s="250" t="s">
        <v>146</v>
      </c>
    </row>
    <row r="145" s="12" customFormat="1" ht="22.8" customHeight="1">
      <c r="A145" s="12"/>
      <c r="B145" s="192"/>
      <c r="C145" s="193"/>
      <c r="D145" s="194" t="s">
        <v>72</v>
      </c>
      <c r="E145" s="206" t="s">
        <v>83</v>
      </c>
      <c r="F145" s="206" t="s">
        <v>257</v>
      </c>
      <c r="G145" s="193"/>
      <c r="H145" s="193"/>
      <c r="I145" s="196"/>
      <c r="J145" s="207">
        <f>BK145</f>
        <v>0</v>
      </c>
      <c r="K145" s="193"/>
      <c r="L145" s="198"/>
      <c r="M145" s="199"/>
      <c r="N145" s="200"/>
      <c r="O145" s="200"/>
      <c r="P145" s="201">
        <f>SUM(P146:P148)</f>
        <v>0</v>
      </c>
      <c r="Q145" s="200"/>
      <c r="R145" s="201">
        <f>SUM(R146:R148)</f>
        <v>72.201902000000004</v>
      </c>
      <c r="S145" s="200"/>
      <c r="T145" s="202">
        <f>SUM(T146:T148)</f>
        <v>0</v>
      </c>
      <c r="U145" s="12"/>
      <c r="V145" s="12"/>
      <c r="W145" s="12"/>
      <c r="X145" s="12"/>
      <c r="Y145" s="12"/>
      <c r="Z145" s="12"/>
      <c r="AA145" s="12"/>
      <c r="AB145" s="12"/>
      <c r="AC145" s="12"/>
      <c r="AD145" s="12"/>
      <c r="AE145" s="12"/>
      <c r="AR145" s="203" t="s">
        <v>81</v>
      </c>
      <c r="AT145" s="204" t="s">
        <v>72</v>
      </c>
      <c r="AU145" s="204" t="s">
        <v>81</v>
      </c>
      <c r="AY145" s="203" t="s">
        <v>146</v>
      </c>
      <c r="BK145" s="205">
        <f>SUM(BK146:BK148)</f>
        <v>0</v>
      </c>
    </row>
    <row r="146" s="2" customFormat="1" ht="33" customHeight="1">
      <c r="A146" s="41"/>
      <c r="B146" s="42"/>
      <c r="C146" s="208" t="s">
        <v>258</v>
      </c>
      <c r="D146" s="208" t="s">
        <v>148</v>
      </c>
      <c r="E146" s="209" t="s">
        <v>259</v>
      </c>
      <c r="F146" s="210" t="s">
        <v>260</v>
      </c>
      <c r="G146" s="211" t="s">
        <v>261</v>
      </c>
      <c r="H146" s="212">
        <v>352.60000000000002</v>
      </c>
      <c r="I146" s="213"/>
      <c r="J146" s="214">
        <f>ROUND(I146*H146,2)</f>
        <v>0</v>
      </c>
      <c r="K146" s="215"/>
      <c r="L146" s="47"/>
      <c r="M146" s="216" t="s">
        <v>19</v>
      </c>
      <c r="N146" s="217" t="s">
        <v>44</v>
      </c>
      <c r="O146" s="87"/>
      <c r="P146" s="218">
        <f>O146*H146</f>
        <v>0</v>
      </c>
      <c r="Q146" s="218">
        <v>0.20477000000000001</v>
      </c>
      <c r="R146" s="218">
        <f>Q146*H146</f>
        <v>72.201902000000004</v>
      </c>
      <c r="S146" s="218">
        <v>0</v>
      </c>
      <c r="T146" s="219">
        <f>S146*H146</f>
        <v>0</v>
      </c>
      <c r="U146" s="41"/>
      <c r="V146" s="41"/>
      <c r="W146" s="41"/>
      <c r="X146" s="41"/>
      <c r="Y146" s="41"/>
      <c r="Z146" s="41"/>
      <c r="AA146" s="41"/>
      <c r="AB146" s="41"/>
      <c r="AC146" s="41"/>
      <c r="AD146" s="41"/>
      <c r="AE146" s="41"/>
      <c r="AR146" s="220" t="s">
        <v>152</v>
      </c>
      <c r="AT146" s="220" t="s">
        <v>148</v>
      </c>
      <c r="AU146" s="220" t="s">
        <v>83</v>
      </c>
      <c r="AY146" s="20" t="s">
        <v>146</v>
      </c>
      <c r="BE146" s="221">
        <f>IF(N146="základní",J146,0)</f>
        <v>0</v>
      </c>
      <c r="BF146" s="221">
        <f>IF(N146="snížená",J146,0)</f>
        <v>0</v>
      </c>
      <c r="BG146" s="221">
        <f>IF(N146="zákl. přenesená",J146,0)</f>
        <v>0</v>
      </c>
      <c r="BH146" s="221">
        <f>IF(N146="sníž. přenesená",J146,0)</f>
        <v>0</v>
      </c>
      <c r="BI146" s="221">
        <f>IF(N146="nulová",J146,0)</f>
        <v>0</v>
      </c>
      <c r="BJ146" s="20" t="s">
        <v>81</v>
      </c>
      <c r="BK146" s="221">
        <f>ROUND(I146*H146,2)</f>
        <v>0</v>
      </c>
      <c r="BL146" s="20" t="s">
        <v>152</v>
      </c>
      <c r="BM146" s="220" t="s">
        <v>262</v>
      </c>
    </row>
    <row r="147" s="2" customFormat="1">
      <c r="A147" s="41"/>
      <c r="B147" s="42"/>
      <c r="C147" s="43"/>
      <c r="D147" s="222" t="s">
        <v>154</v>
      </c>
      <c r="E147" s="43"/>
      <c r="F147" s="223" t="s">
        <v>263</v>
      </c>
      <c r="G147" s="43"/>
      <c r="H147" s="43"/>
      <c r="I147" s="224"/>
      <c r="J147" s="43"/>
      <c r="K147" s="43"/>
      <c r="L147" s="47"/>
      <c r="M147" s="225"/>
      <c r="N147" s="226"/>
      <c r="O147" s="87"/>
      <c r="P147" s="87"/>
      <c r="Q147" s="87"/>
      <c r="R147" s="87"/>
      <c r="S147" s="87"/>
      <c r="T147" s="88"/>
      <c r="U147" s="41"/>
      <c r="V147" s="41"/>
      <c r="W147" s="41"/>
      <c r="X147" s="41"/>
      <c r="Y147" s="41"/>
      <c r="Z147" s="41"/>
      <c r="AA147" s="41"/>
      <c r="AB147" s="41"/>
      <c r="AC147" s="41"/>
      <c r="AD147" s="41"/>
      <c r="AE147" s="41"/>
      <c r="AT147" s="20" t="s">
        <v>154</v>
      </c>
      <c r="AU147" s="20" t="s">
        <v>83</v>
      </c>
    </row>
    <row r="148" s="13" customFormat="1">
      <c r="A148" s="13"/>
      <c r="B148" s="229"/>
      <c r="C148" s="230"/>
      <c r="D148" s="227" t="s">
        <v>184</v>
      </c>
      <c r="E148" s="231" t="s">
        <v>19</v>
      </c>
      <c r="F148" s="232" t="s">
        <v>264</v>
      </c>
      <c r="G148" s="230"/>
      <c r="H148" s="233">
        <v>352.60000000000002</v>
      </c>
      <c r="I148" s="234"/>
      <c r="J148" s="230"/>
      <c r="K148" s="230"/>
      <c r="L148" s="235"/>
      <c r="M148" s="236"/>
      <c r="N148" s="237"/>
      <c r="O148" s="237"/>
      <c r="P148" s="237"/>
      <c r="Q148" s="237"/>
      <c r="R148" s="237"/>
      <c r="S148" s="237"/>
      <c r="T148" s="238"/>
      <c r="U148" s="13"/>
      <c r="V148" s="13"/>
      <c r="W148" s="13"/>
      <c r="X148" s="13"/>
      <c r="Y148" s="13"/>
      <c r="Z148" s="13"/>
      <c r="AA148" s="13"/>
      <c r="AB148" s="13"/>
      <c r="AC148" s="13"/>
      <c r="AD148" s="13"/>
      <c r="AE148" s="13"/>
      <c r="AT148" s="239" t="s">
        <v>184</v>
      </c>
      <c r="AU148" s="239" t="s">
        <v>83</v>
      </c>
      <c r="AV148" s="13" t="s">
        <v>83</v>
      </c>
      <c r="AW148" s="13" t="s">
        <v>35</v>
      </c>
      <c r="AX148" s="13" t="s">
        <v>81</v>
      </c>
      <c r="AY148" s="239" t="s">
        <v>146</v>
      </c>
    </row>
    <row r="149" s="12" customFormat="1" ht="22.8" customHeight="1">
      <c r="A149" s="12"/>
      <c r="B149" s="192"/>
      <c r="C149" s="193"/>
      <c r="D149" s="194" t="s">
        <v>72</v>
      </c>
      <c r="E149" s="206" t="s">
        <v>152</v>
      </c>
      <c r="F149" s="206" t="s">
        <v>265</v>
      </c>
      <c r="G149" s="193"/>
      <c r="H149" s="193"/>
      <c r="I149" s="196"/>
      <c r="J149" s="207">
        <f>BK149</f>
        <v>0</v>
      </c>
      <c r="K149" s="193"/>
      <c r="L149" s="198"/>
      <c r="M149" s="199"/>
      <c r="N149" s="200"/>
      <c r="O149" s="200"/>
      <c r="P149" s="201">
        <f>SUM(P150:P158)</f>
        <v>0</v>
      </c>
      <c r="Q149" s="200"/>
      <c r="R149" s="201">
        <f>SUM(R150:R158)</f>
        <v>0.90074399999999999</v>
      </c>
      <c r="S149" s="200"/>
      <c r="T149" s="202">
        <f>SUM(T150:T158)</f>
        <v>0</v>
      </c>
      <c r="U149" s="12"/>
      <c r="V149" s="12"/>
      <c r="W149" s="12"/>
      <c r="X149" s="12"/>
      <c r="Y149" s="12"/>
      <c r="Z149" s="12"/>
      <c r="AA149" s="12"/>
      <c r="AB149" s="12"/>
      <c r="AC149" s="12"/>
      <c r="AD149" s="12"/>
      <c r="AE149" s="12"/>
      <c r="AR149" s="203" t="s">
        <v>81</v>
      </c>
      <c r="AT149" s="204" t="s">
        <v>72</v>
      </c>
      <c r="AU149" s="204" t="s">
        <v>81</v>
      </c>
      <c r="AY149" s="203" t="s">
        <v>146</v>
      </c>
      <c r="BK149" s="205">
        <f>SUM(BK150:BK158)</f>
        <v>0</v>
      </c>
    </row>
    <row r="150" s="2" customFormat="1" ht="16.5" customHeight="1">
      <c r="A150" s="41"/>
      <c r="B150" s="42"/>
      <c r="C150" s="208" t="s">
        <v>266</v>
      </c>
      <c r="D150" s="208" t="s">
        <v>148</v>
      </c>
      <c r="E150" s="209" t="s">
        <v>267</v>
      </c>
      <c r="F150" s="210" t="s">
        <v>268</v>
      </c>
      <c r="G150" s="211" t="s">
        <v>269</v>
      </c>
      <c r="H150" s="212">
        <v>10</v>
      </c>
      <c r="I150" s="213"/>
      <c r="J150" s="214">
        <f>ROUND(I150*H150,2)</f>
        <v>0</v>
      </c>
      <c r="K150" s="215"/>
      <c r="L150" s="47"/>
      <c r="M150" s="216" t="s">
        <v>19</v>
      </c>
      <c r="N150" s="217" t="s">
        <v>44</v>
      </c>
      <c r="O150" s="87"/>
      <c r="P150" s="218">
        <f>O150*H150</f>
        <v>0</v>
      </c>
      <c r="Q150" s="218">
        <v>0.087419999999999998</v>
      </c>
      <c r="R150" s="218">
        <f>Q150*H150</f>
        <v>0.87419999999999998</v>
      </c>
      <c r="S150" s="218">
        <v>0</v>
      </c>
      <c r="T150" s="219">
        <f>S150*H150</f>
        <v>0</v>
      </c>
      <c r="U150" s="41"/>
      <c r="V150" s="41"/>
      <c r="W150" s="41"/>
      <c r="X150" s="41"/>
      <c r="Y150" s="41"/>
      <c r="Z150" s="41"/>
      <c r="AA150" s="41"/>
      <c r="AB150" s="41"/>
      <c r="AC150" s="41"/>
      <c r="AD150" s="41"/>
      <c r="AE150" s="41"/>
      <c r="AR150" s="220" t="s">
        <v>152</v>
      </c>
      <c r="AT150" s="220" t="s">
        <v>148</v>
      </c>
      <c r="AU150" s="220" t="s">
        <v>83</v>
      </c>
      <c r="AY150" s="20" t="s">
        <v>146</v>
      </c>
      <c r="BE150" s="221">
        <f>IF(N150="základní",J150,0)</f>
        <v>0</v>
      </c>
      <c r="BF150" s="221">
        <f>IF(N150="snížená",J150,0)</f>
        <v>0</v>
      </c>
      <c r="BG150" s="221">
        <f>IF(N150="zákl. přenesená",J150,0)</f>
        <v>0</v>
      </c>
      <c r="BH150" s="221">
        <f>IF(N150="sníž. přenesená",J150,0)</f>
        <v>0</v>
      </c>
      <c r="BI150" s="221">
        <f>IF(N150="nulová",J150,0)</f>
        <v>0</v>
      </c>
      <c r="BJ150" s="20" t="s">
        <v>81</v>
      </c>
      <c r="BK150" s="221">
        <f>ROUND(I150*H150,2)</f>
        <v>0</v>
      </c>
      <c r="BL150" s="20" t="s">
        <v>152</v>
      </c>
      <c r="BM150" s="220" t="s">
        <v>270</v>
      </c>
    </row>
    <row r="151" s="2" customFormat="1">
      <c r="A151" s="41"/>
      <c r="B151" s="42"/>
      <c r="C151" s="43"/>
      <c r="D151" s="222" t="s">
        <v>154</v>
      </c>
      <c r="E151" s="43"/>
      <c r="F151" s="223" t="s">
        <v>271</v>
      </c>
      <c r="G151" s="43"/>
      <c r="H151" s="43"/>
      <c r="I151" s="224"/>
      <c r="J151" s="43"/>
      <c r="K151" s="43"/>
      <c r="L151" s="47"/>
      <c r="M151" s="225"/>
      <c r="N151" s="226"/>
      <c r="O151" s="87"/>
      <c r="P151" s="87"/>
      <c r="Q151" s="87"/>
      <c r="R151" s="87"/>
      <c r="S151" s="87"/>
      <c r="T151" s="88"/>
      <c r="U151" s="41"/>
      <c r="V151" s="41"/>
      <c r="W151" s="41"/>
      <c r="X151" s="41"/>
      <c r="Y151" s="41"/>
      <c r="Z151" s="41"/>
      <c r="AA151" s="41"/>
      <c r="AB151" s="41"/>
      <c r="AC151" s="41"/>
      <c r="AD151" s="41"/>
      <c r="AE151" s="41"/>
      <c r="AT151" s="20" t="s">
        <v>154</v>
      </c>
      <c r="AU151" s="20" t="s">
        <v>83</v>
      </c>
    </row>
    <row r="152" s="2" customFormat="1" ht="16.5" customHeight="1">
      <c r="A152" s="41"/>
      <c r="B152" s="42"/>
      <c r="C152" s="261" t="s">
        <v>272</v>
      </c>
      <c r="D152" s="261" t="s">
        <v>242</v>
      </c>
      <c r="E152" s="262" t="s">
        <v>273</v>
      </c>
      <c r="F152" s="263" t="s">
        <v>274</v>
      </c>
      <c r="G152" s="264" t="s">
        <v>269</v>
      </c>
      <c r="H152" s="265">
        <v>10</v>
      </c>
      <c r="I152" s="266"/>
      <c r="J152" s="267">
        <f>ROUND(I152*H152,2)</f>
        <v>0</v>
      </c>
      <c r="K152" s="268"/>
      <c r="L152" s="269"/>
      <c r="M152" s="270" t="s">
        <v>19</v>
      </c>
      <c r="N152" s="271" t="s">
        <v>44</v>
      </c>
      <c r="O152" s="87"/>
      <c r="P152" s="218">
        <f>O152*H152</f>
        <v>0</v>
      </c>
      <c r="Q152" s="218">
        <v>0</v>
      </c>
      <c r="R152" s="218">
        <f>Q152*H152</f>
        <v>0</v>
      </c>
      <c r="S152" s="218">
        <v>0</v>
      </c>
      <c r="T152" s="219">
        <f>S152*H152</f>
        <v>0</v>
      </c>
      <c r="U152" s="41"/>
      <c r="V152" s="41"/>
      <c r="W152" s="41"/>
      <c r="X152" s="41"/>
      <c r="Y152" s="41"/>
      <c r="Z152" s="41"/>
      <c r="AA152" s="41"/>
      <c r="AB152" s="41"/>
      <c r="AC152" s="41"/>
      <c r="AD152" s="41"/>
      <c r="AE152" s="41"/>
      <c r="AR152" s="220" t="s">
        <v>196</v>
      </c>
      <c r="AT152" s="220" t="s">
        <v>242</v>
      </c>
      <c r="AU152" s="220" t="s">
        <v>83</v>
      </c>
      <c r="AY152" s="20" t="s">
        <v>146</v>
      </c>
      <c r="BE152" s="221">
        <f>IF(N152="základní",J152,0)</f>
        <v>0</v>
      </c>
      <c r="BF152" s="221">
        <f>IF(N152="snížená",J152,0)</f>
        <v>0</v>
      </c>
      <c r="BG152" s="221">
        <f>IF(N152="zákl. přenesená",J152,0)</f>
        <v>0</v>
      </c>
      <c r="BH152" s="221">
        <f>IF(N152="sníž. přenesená",J152,0)</f>
        <v>0</v>
      </c>
      <c r="BI152" s="221">
        <f>IF(N152="nulová",J152,0)</f>
        <v>0</v>
      </c>
      <c r="BJ152" s="20" t="s">
        <v>81</v>
      </c>
      <c r="BK152" s="221">
        <f>ROUND(I152*H152,2)</f>
        <v>0</v>
      </c>
      <c r="BL152" s="20" t="s">
        <v>152</v>
      </c>
      <c r="BM152" s="220" t="s">
        <v>275</v>
      </c>
    </row>
    <row r="153" s="2" customFormat="1" ht="24.15" customHeight="1">
      <c r="A153" s="41"/>
      <c r="B153" s="42"/>
      <c r="C153" s="208" t="s">
        <v>7</v>
      </c>
      <c r="D153" s="208" t="s">
        <v>148</v>
      </c>
      <c r="E153" s="209" t="s">
        <v>276</v>
      </c>
      <c r="F153" s="210" t="s">
        <v>277</v>
      </c>
      <c r="G153" s="211" t="s">
        <v>181</v>
      </c>
      <c r="H153" s="212">
        <v>1.103</v>
      </c>
      <c r="I153" s="213"/>
      <c r="J153" s="214">
        <f>ROUND(I153*H153,2)</f>
        <v>0</v>
      </c>
      <c r="K153" s="215"/>
      <c r="L153" s="47"/>
      <c r="M153" s="216" t="s">
        <v>19</v>
      </c>
      <c r="N153" s="217" t="s">
        <v>44</v>
      </c>
      <c r="O153" s="87"/>
      <c r="P153" s="218">
        <f>O153*H153</f>
        <v>0</v>
      </c>
      <c r="Q153" s="218">
        <v>0</v>
      </c>
      <c r="R153" s="218">
        <f>Q153*H153</f>
        <v>0</v>
      </c>
      <c r="S153" s="218">
        <v>0</v>
      </c>
      <c r="T153" s="219">
        <f>S153*H153</f>
        <v>0</v>
      </c>
      <c r="U153" s="41"/>
      <c r="V153" s="41"/>
      <c r="W153" s="41"/>
      <c r="X153" s="41"/>
      <c r="Y153" s="41"/>
      <c r="Z153" s="41"/>
      <c r="AA153" s="41"/>
      <c r="AB153" s="41"/>
      <c r="AC153" s="41"/>
      <c r="AD153" s="41"/>
      <c r="AE153" s="41"/>
      <c r="AR153" s="220" t="s">
        <v>152</v>
      </c>
      <c r="AT153" s="220" t="s">
        <v>148</v>
      </c>
      <c r="AU153" s="220" t="s">
        <v>83</v>
      </c>
      <c r="AY153" s="20" t="s">
        <v>146</v>
      </c>
      <c r="BE153" s="221">
        <f>IF(N153="základní",J153,0)</f>
        <v>0</v>
      </c>
      <c r="BF153" s="221">
        <f>IF(N153="snížená",J153,0)</f>
        <v>0</v>
      </c>
      <c r="BG153" s="221">
        <f>IF(N153="zákl. přenesená",J153,0)</f>
        <v>0</v>
      </c>
      <c r="BH153" s="221">
        <f>IF(N153="sníž. přenesená",J153,0)</f>
        <v>0</v>
      </c>
      <c r="BI153" s="221">
        <f>IF(N153="nulová",J153,0)</f>
        <v>0</v>
      </c>
      <c r="BJ153" s="20" t="s">
        <v>81</v>
      </c>
      <c r="BK153" s="221">
        <f>ROUND(I153*H153,2)</f>
        <v>0</v>
      </c>
      <c r="BL153" s="20" t="s">
        <v>152</v>
      </c>
      <c r="BM153" s="220" t="s">
        <v>278</v>
      </c>
    </row>
    <row r="154" s="2" customFormat="1">
      <c r="A154" s="41"/>
      <c r="B154" s="42"/>
      <c r="C154" s="43"/>
      <c r="D154" s="222" t="s">
        <v>154</v>
      </c>
      <c r="E154" s="43"/>
      <c r="F154" s="223" t="s">
        <v>279</v>
      </c>
      <c r="G154" s="43"/>
      <c r="H154" s="43"/>
      <c r="I154" s="224"/>
      <c r="J154" s="43"/>
      <c r="K154" s="43"/>
      <c r="L154" s="47"/>
      <c r="M154" s="225"/>
      <c r="N154" s="226"/>
      <c r="O154" s="87"/>
      <c r="P154" s="87"/>
      <c r="Q154" s="87"/>
      <c r="R154" s="87"/>
      <c r="S154" s="87"/>
      <c r="T154" s="88"/>
      <c r="U154" s="41"/>
      <c r="V154" s="41"/>
      <c r="W154" s="41"/>
      <c r="X154" s="41"/>
      <c r="Y154" s="41"/>
      <c r="Z154" s="41"/>
      <c r="AA154" s="41"/>
      <c r="AB154" s="41"/>
      <c r="AC154" s="41"/>
      <c r="AD154" s="41"/>
      <c r="AE154" s="41"/>
      <c r="AT154" s="20" t="s">
        <v>154</v>
      </c>
      <c r="AU154" s="20" t="s">
        <v>83</v>
      </c>
    </row>
    <row r="155" s="13" customFormat="1">
      <c r="A155" s="13"/>
      <c r="B155" s="229"/>
      <c r="C155" s="230"/>
      <c r="D155" s="227" t="s">
        <v>184</v>
      </c>
      <c r="E155" s="231" t="s">
        <v>19</v>
      </c>
      <c r="F155" s="232" t="s">
        <v>280</v>
      </c>
      <c r="G155" s="230"/>
      <c r="H155" s="233">
        <v>1.103</v>
      </c>
      <c r="I155" s="234"/>
      <c r="J155" s="230"/>
      <c r="K155" s="230"/>
      <c r="L155" s="235"/>
      <c r="M155" s="236"/>
      <c r="N155" s="237"/>
      <c r="O155" s="237"/>
      <c r="P155" s="237"/>
      <c r="Q155" s="237"/>
      <c r="R155" s="237"/>
      <c r="S155" s="237"/>
      <c r="T155" s="238"/>
      <c r="U155" s="13"/>
      <c r="V155" s="13"/>
      <c r="W155" s="13"/>
      <c r="X155" s="13"/>
      <c r="Y155" s="13"/>
      <c r="Z155" s="13"/>
      <c r="AA155" s="13"/>
      <c r="AB155" s="13"/>
      <c r="AC155" s="13"/>
      <c r="AD155" s="13"/>
      <c r="AE155" s="13"/>
      <c r="AT155" s="239" t="s">
        <v>184</v>
      </c>
      <c r="AU155" s="239" t="s">
        <v>83</v>
      </c>
      <c r="AV155" s="13" t="s">
        <v>83</v>
      </c>
      <c r="AW155" s="13" t="s">
        <v>35</v>
      </c>
      <c r="AX155" s="13" t="s">
        <v>81</v>
      </c>
      <c r="AY155" s="239" t="s">
        <v>146</v>
      </c>
    </row>
    <row r="156" s="2" customFormat="1" ht="24.15" customHeight="1">
      <c r="A156" s="41"/>
      <c r="B156" s="42"/>
      <c r="C156" s="208" t="s">
        <v>281</v>
      </c>
      <c r="D156" s="208" t="s">
        <v>148</v>
      </c>
      <c r="E156" s="209" t="s">
        <v>282</v>
      </c>
      <c r="F156" s="210" t="s">
        <v>283</v>
      </c>
      <c r="G156" s="211" t="s">
        <v>151</v>
      </c>
      <c r="H156" s="212">
        <v>4.2000000000000002</v>
      </c>
      <c r="I156" s="213"/>
      <c r="J156" s="214">
        <f>ROUND(I156*H156,2)</f>
        <v>0</v>
      </c>
      <c r="K156" s="215"/>
      <c r="L156" s="47"/>
      <c r="M156" s="216" t="s">
        <v>19</v>
      </c>
      <c r="N156" s="217" t="s">
        <v>44</v>
      </c>
      <c r="O156" s="87"/>
      <c r="P156" s="218">
        <f>O156*H156</f>
        <v>0</v>
      </c>
      <c r="Q156" s="218">
        <v>0.0063200000000000001</v>
      </c>
      <c r="R156" s="218">
        <f>Q156*H156</f>
        <v>0.026544000000000002</v>
      </c>
      <c r="S156" s="218">
        <v>0</v>
      </c>
      <c r="T156" s="219">
        <f>S156*H156</f>
        <v>0</v>
      </c>
      <c r="U156" s="41"/>
      <c r="V156" s="41"/>
      <c r="W156" s="41"/>
      <c r="X156" s="41"/>
      <c r="Y156" s="41"/>
      <c r="Z156" s="41"/>
      <c r="AA156" s="41"/>
      <c r="AB156" s="41"/>
      <c r="AC156" s="41"/>
      <c r="AD156" s="41"/>
      <c r="AE156" s="41"/>
      <c r="AR156" s="220" t="s">
        <v>152</v>
      </c>
      <c r="AT156" s="220" t="s">
        <v>148</v>
      </c>
      <c r="AU156" s="220" t="s">
        <v>83</v>
      </c>
      <c r="AY156" s="20" t="s">
        <v>146</v>
      </c>
      <c r="BE156" s="221">
        <f>IF(N156="základní",J156,0)</f>
        <v>0</v>
      </c>
      <c r="BF156" s="221">
        <f>IF(N156="snížená",J156,0)</f>
        <v>0</v>
      </c>
      <c r="BG156" s="221">
        <f>IF(N156="zákl. přenesená",J156,0)</f>
        <v>0</v>
      </c>
      <c r="BH156" s="221">
        <f>IF(N156="sníž. přenesená",J156,0)</f>
        <v>0</v>
      </c>
      <c r="BI156" s="221">
        <f>IF(N156="nulová",J156,0)</f>
        <v>0</v>
      </c>
      <c r="BJ156" s="20" t="s">
        <v>81</v>
      </c>
      <c r="BK156" s="221">
        <f>ROUND(I156*H156,2)</f>
        <v>0</v>
      </c>
      <c r="BL156" s="20" t="s">
        <v>152</v>
      </c>
      <c r="BM156" s="220" t="s">
        <v>284</v>
      </c>
    </row>
    <row r="157" s="2" customFormat="1">
      <c r="A157" s="41"/>
      <c r="B157" s="42"/>
      <c r="C157" s="43"/>
      <c r="D157" s="222" t="s">
        <v>154</v>
      </c>
      <c r="E157" s="43"/>
      <c r="F157" s="223" t="s">
        <v>285</v>
      </c>
      <c r="G157" s="43"/>
      <c r="H157" s="43"/>
      <c r="I157" s="224"/>
      <c r="J157" s="43"/>
      <c r="K157" s="43"/>
      <c r="L157" s="47"/>
      <c r="M157" s="225"/>
      <c r="N157" s="226"/>
      <c r="O157" s="87"/>
      <c r="P157" s="87"/>
      <c r="Q157" s="87"/>
      <c r="R157" s="87"/>
      <c r="S157" s="87"/>
      <c r="T157" s="88"/>
      <c r="U157" s="41"/>
      <c r="V157" s="41"/>
      <c r="W157" s="41"/>
      <c r="X157" s="41"/>
      <c r="Y157" s="41"/>
      <c r="Z157" s="41"/>
      <c r="AA157" s="41"/>
      <c r="AB157" s="41"/>
      <c r="AC157" s="41"/>
      <c r="AD157" s="41"/>
      <c r="AE157" s="41"/>
      <c r="AT157" s="20" t="s">
        <v>154</v>
      </c>
      <c r="AU157" s="20" t="s">
        <v>83</v>
      </c>
    </row>
    <row r="158" s="13" customFormat="1">
      <c r="A158" s="13"/>
      <c r="B158" s="229"/>
      <c r="C158" s="230"/>
      <c r="D158" s="227" t="s">
        <v>184</v>
      </c>
      <c r="E158" s="231" t="s">
        <v>19</v>
      </c>
      <c r="F158" s="232" t="s">
        <v>286</v>
      </c>
      <c r="G158" s="230"/>
      <c r="H158" s="233">
        <v>4.2000000000000002</v>
      </c>
      <c r="I158" s="234"/>
      <c r="J158" s="230"/>
      <c r="K158" s="230"/>
      <c r="L158" s="235"/>
      <c r="M158" s="236"/>
      <c r="N158" s="237"/>
      <c r="O158" s="237"/>
      <c r="P158" s="237"/>
      <c r="Q158" s="237"/>
      <c r="R158" s="237"/>
      <c r="S158" s="237"/>
      <c r="T158" s="238"/>
      <c r="U158" s="13"/>
      <c r="V158" s="13"/>
      <c r="W158" s="13"/>
      <c r="X158" s="13"/>
      <c r="Y158" s="13"/>
      <c r="Z158" s="13"/>
      <c r="AA158" s="13"/>
      <c r="AB158" s="13"/>
      <c r="AC158" s="13"/>
      <c r="AD158" s="13"/>
      <c r="AE158" s="13"/>
      <c r="AT158" s="239" t="s">
        <v>184</v>
      </c>
      <c r="AU158" s="239" t="s">
        <v>83</v>
      </c>
      <c r="AV158" s="13" t="s">
        <v>83</v>
      </c>
      <c r="AW158" s="13" t="s">
        <v>35</v>
      </c>
      <c r="AX158" s="13" t="s">
        <v>81</v>
      </c>
      <c r="AY158" s="239" t="s">
        <v>146</v>
      </c>
    </row>
    <row r="159" s="12" customFormat="1" ht="22.8" customHeight="1">
      <c r="A159" s="12"/>
      <c r="B159" s="192"/>
      <c r="C159" s="193"/>
      <c r="D159" s="194" t="s">
        <v>72</v>
      </c>
      <c r="E159" s="206" t="s">
        <v>173</v>
      </c>
      <c r="F159" s="206" t="s">
        <v>287</v>
      </c>
      <c r="G159" s="193"/>
      <c r="H159" s="193"/>
      <c r="I159" s="196"/>
      <c r="J159" s="207">
        <f>BK159</f>
        <v>0</v>
      </c>
      <c r="K159" s="193"/>
      <c r="L159" s="198"/>
      <c r="M159" s="199"/>
      <c r="N159" s="200"/>
      <c r="O159" s="200"/>
      <c r="P159" s="201">
        <f>SUM(P160:P208)</f>
        <v>0</v>
      </c>
      <c r="Q159" s="200"/>
      <c r="R159" s="201">
        <f>SUM(R160:R208)</f>
        <v>276.03596800000003</v>
      </c>
      <c r="S159" s="200"/>
      <c r="T159" s="202">
        <f>SUM(T160:T208)</f>
        <v>0</v>
      </c>
      <c r="U159" s="12"/>
      <c r="V159" s="12"/>
      <c r="W159" s="12"/>
      <c r="X159" s="12"/>
      <c r="Y159" s="12"/>
      <c r="Z159" s="12"/>
      <c r="AA159" s="12"/>
      <c r="AB159" s="12"/>
      <c r="AC159" s="12"/>
      <c r="AD159" s="12"/>
      <c r="AE159" s="12"/>
      <c r="AR159" s="203" t="s">
        <v>81</v>
      </c>
      <c r="AT159" s="204" t="s">
        <v>72</v>
      </c>
      <c r="AU159" s="204" t="s">
        <v>81</v>
      </c>
      <c r="AY159" s="203" t="s">
        <v>146</v>
      </c>
      <c r="BK159" s="205">
        <f>SUM(BK160:BK208)</f>
        <v>0</v>
      </c>
    </row>
    <row r="160" s="2" customFormat="1" ht="21.75" customHeight="1">
      <c r="A160" s="41"/>
      <c r="B160" s="42"/>
      <c r="C160" s="208" t="s">
        <v>288</v>
      </c>
      <c r="D160" s="208" t="s">
        <v>148</v>
      </c>
      <c r="E160" s="209" t="s">
        <v>289</v>
      </c>
      <c r="F160" s="210" t="s">
        <v>290</v>
      </c>
      <c r="G160" s="211" t="s">
        <v>151</v>
      </c>
      <c r="H160" s="212">
        <v>5837</v>
      </c>
      <c r="I160" s="213"/>
      <c r="J160" s="214">
        <f>ROUND(I160*H160,2)</f>
        <v>0</v>
      </c>
      <c r="K160" s="215"/>
      <c r="L160" s="47"/>
      <c r="M160" s="216" t="s">
        <v>19</v>
      </c>
      <c r="N160" s="217" t="s">
        <v>44</v>
      </c>
      <c r="O160" s="87"/>
      <c r="P160" s="218">
        <f>O160*H160</f>
        <v>0</v>
      </c>
      <c r="Q160" s="218">
        <v>0</v>
      </c>
      <c r="R160" s="218">
        <f>Q160*H160</f>
        <v>0</v>
      </c>
      <c r="S160" s="218">
        <v>0</v>
      </c>
      <c r="T160" s="219">
        <f>S160*H160</f>
        <v>0</v>
      </c>
      <c r="U160" s="41"/>
      <c r="V160" s="41"/>
      <c r="W160" s="41"/>
      <c r="X160" s="41"/>
      <c r="Y160" s="41"/>
      <c r="Z160" s="41"/>
      <c r="AA160" s="41"/>
      <c r="AB160" s="41"/>
      <c r="AC160" s="41"/>
      <c r="AD160" s="41"/>
      <c r="AE160" s="41"/>
      <c r="AR160" s="220" t="s">
        <v>152</v>
      </c>
      <c r="AT160" s="220" t="s">
        <v>148</v>
      </c>
      <c r="AU160" s="220" t="s">
        <v>83</v>
      </c>
      <c r="AY160" s="20" t="s">
        <v>146</v>
      </c>
      <c r="BE160" s="221">
        <f>IF(N160="základní",J160,0)</f>
        <v>0</v>
      </c>
      <c r="BF160" s="221">
        <f>IF(N160="snížená",J160,0)</f>
        <v>0</v>
      </c>
      <c r="BG160" s="221">
        <f>IF(N160="zákl. přenesená",J160,0)</f>
        <v>0</v>
      </c>
      <c r="BH160" s="221">
        <f>IF(N160="sníž. přenesená",J160,0)</f>
        <v>0</v>
      </c>
      <c r="BI160" s="221">
        <f>IF(N160="nulová",J160,0)</f>
        <v>0</v>
      </c>
      <c r="BJ160" s="20" t="s">
        <v>81</v>
      </c>
      <c r="BK160" s="221">
        <f>ROUND(I160*H160,2)</f>
        <v>0</v>
      </c>
      <c r="BL160" s="20" t="s">
        <v>152</v>
      </c>
      <c r="BM160" s="220" t="s">
        <v>291</v>
      </c>
    </row>
    <row r="161" s="2" customFormat="1">
      <c r="A161" s="41"/>
      <c r="B161" s="42"/>
      <c r="C161" s="43"/>
      <c r="D161" s="222" t="s">
        <v>154</v>
      </c>
      <c r="E161" s="43"/>
      <c r="F161" s="223" t="s">
        <v>292</v>
      </c>
      <c r="G161" s="43"/>
      <c r="H161" s="43"/>
      <c r="I161" s="224"/>
      <c r="J161" s="43"/>
      <c r="K161" s="43"/>
      <c r="L161" s="47"/>
      <c r="M161" s="225"/>
      <c r="N161" s="226"/>
      <c r="O161" s="87"/>
      <c r="P161" s="87"/>
      <c r="Q161" s="87"/>
      <c r="R161" s="87"/>
      <c r="S161" s="87"/>
      <c r="T161" s="88"/>
      <c r="U161" s="41"/>
      <c r="V161" s="41"/>
      <c r="W161" s="41"/>
      <c r="X161" s="41"/>
      <c r="Y161" s="41"/>
      <c r="Z161" s="41"/>
      <c r="AA161" s="41"/>
      <c r="AB161" s="41"/>
      <c r="AC161" s="41"/>
      <c r="AD161" s="41"/>
      <c r="AE161" s="41"/>
      <c r="AT161" s="20" t="s">
        <v>154</v>
      </c>
      <c r="AU161" s="20" t="s">
        <v>83</v>
      </c>
    </row>
    <row r="162" s="13" customFormat="1">
      <c r="A162" s="13"/>
      <c r="B162" s="229"/>
      <c r="C162" s="230"/>
      <c r="D162" s="227" t="s">
        <v>184</v>
      </c>
      <c r="E162" s="231" t="s">
        <v>19</v>
      </c>
      <c r="F162" s="232" t="s">
        <v>293</v>
      </c>
      <c r="G162" s="230"/>
      <c r="H162" s="233">
        <v>2431</v>
      </c>
      <c r="I162" s="234"/>
      <c r="J162" s="230"/>
      <c r="K162" s="230"/>
      <c r="L162" s="235"/>
      <c r="M162" s="236"/>
      <c r="N162" s="237"/>
      <c r="O162" s="237"/>
      <c r="P162" s="237"/>
      <c r="Q162" s="237"/>
      <c r="R162" s="237"/>
      <c r="S162" s="237"/>
      <c r="T162" s="238"/>
      <c r="U162" s="13"/>
      <c r="V162" s="13"/>
      <c r="W162" s="13"/>
      <c r="X162" s="13"/>
      <c r="Y162" s="13"/>
      <c r="Z162" s="13"/>
      <c r="AA162" s="13"/>
      <c r="AB162" s="13"/>
      <c r="AC162" s="13"/>
      <c r="AD162" s="13"/>
      <c r="AE162" s="13"/>
      <c r="AT162" s="239" t="s">
        <v>184</v>
      </c>
      <c r="AU162" s="239" t="s">
        <v>83</v>
      </c>
      <c r="AV162" s="13" t="s">
        <v>83</v>
      </c>
      <c r="AW162" s="13" t="s">
        <v>35</v>
      </c>
      <c r="AX162" s="13" t="s">
        <v>73</v>
      </c>
      <c r="AY162" s="239" t="s">
        <v>146</v>
      </c>
    </row>
    <row r="163" s="13" customFormat="1">
      <c r="A163" s="13"/>
      <c r="B163" s="229"/>
      <c r="C163" s="230"/>
      <c r="D163" s="227" t="s">
        <v>184</v>
      </c>
      <c r="E163" s="231" t="s">
        <v>19</v>
      </c>
      <c r="F163" s="232" t="s">
        <v>294</v>
      </c>
      <c r="G163" s="230"/>
      <c r="H163" s="233">
        <v>1572</v>
      </c>
      <c r="I163" s="234"/>
      <c r="J163" s="230"/>
      <c r="K163" s="230"/>
      <c r="L163" s="235"/>
      <c r="M163" s="236"/>
      <c r="N163" s="237"/>
      <c r="O163" s="237"/>
      <c r="P163" s="237"/>
      <c r="Q163" s="237"/>
      <c r="R163" s="237"/>
      <c r="S163" s="237"/>
      <c r="T163" s="238"/>
      <c r="U163" s="13"/>
      <c r="V163" s="13"/>
      <c r="W163" s="13"/>
      <c r="X163" s="13"/>
      <c r="Y163" s="13"/>
      <c r="Z163" s="13"/>
      <c r="AA163" s="13"/>
      <c r="AB163" s="13"/>
      <c r="AC163" s="13"/>
      <c r="AD163" s="13"/>
      <c r="AE163" s="13"/>
      <c r="AT163" s="239" t="s">
        <v>184</v>
      </c>
      <c r="AU163" s="239" t="s">
        <v>83</v>
      </c>
      <c r="AV163" s="13" t="s">
        <v>83</v>
      </c>
      <c r="AW163" s="13" t="s">
        <v>35</v>
      </c>
      <c r="AX163" s="13" t="s">
        <v>73</v>
      </c>
      <c r="AY163" s="239" t="s">
        <v>146</v>
      </c>
    </row>
    <row r="164" s="13" customFormat="1">
      <c r="A164" s="13"/>
      <c r="B164" s="229"/>
      <c r="C164" s="230"/>
      <c r="D164" s="227" t="s">
        <v>184</v>
      </c>
      <c r="E164" s="231" t="s">
        <v>19</v>
      </c>
      <c r="F164" s="232" t="s">
        <v>295</v>
      </c>
      <c r="G164" s="230"/>
      <c r="H164" s="233">
        <v>1834</v>
      </c>
      <c r="I164" s="234"/>
      <c r="J164" s="230"/>
      <c r="K164" s="230"/>
      <c r="L164" s="235"/>
      <c r="M164" s="236"/>
      <c r="N164" s="237"/>
      <c r="O164" s="237"/>
      <c r="P164" s="237"/>
      <c r="Q164" s="237"/>
      <c r="R164" s="237"/>
      <c r="S164" s="237"/>
      <c r="T164" s="238"/>
      <c r="U164" s="13"/>
      <c r="V164" s="13"/>
      <c r="W164" s="13"/>
      <c r="X164" s="13"/>
      <c r="Y164" s="13"/>
      <c r="Z164" s="13"/>
      <c r="AA164" s="13"/>
      <c r="AB164" s="13"/>
      <c r="AC164" s="13"/>
      <c r="AD164" s="13"/>
      <c r="AE164" s="13"/>
      <c r="AT164" s="239" t="s">
        <v>184</v>
      </c>
      <c r="AU164" s="239" t="s">
        <v>83</v>
      </c>
      <c r="AV164" s="13" t="s">
        <v>83</v>
      </c>
      <c r="AW164" s="13" t="s">
        <v>35</v>
      </c>
      <c r="AX164" s="13" t="s">
        <v>73</v>
      </c>
      <c r="AY164" s="239" t="s">
        <v>146</v>
      </c>
    </row>
    <row r="165" s="14" customFormat="1">
      <c r="A165" s="14"/>
      <c r="B165" s="240"/>
      <c r="C165" s="241"/>
      <c r="D165" s="227" t="s">
        <v>184</v>
      </c>
      <c r="E165" s="242" t="s">
        <v>19</v>
      </c>
      <c r="F165" s="243" t="s">
        <v>189</v>
      </c>
      <c r="G165" s="241"/>
      <c r="H165" s="244">
        <v>5837</v>
      </c>
      <c r="I165" s="245"/>
      <c r="J165" s="241"/>
      <c r="K165" s="241"/>
      <c r="L165" s="246"/>
      <c r="M165" s="247"/>
      <c r="N165" s="248"/>
      <c r="O165" s="248"/>
      <c r="P165" s="248"/>
      <c r="Q165" s="248"/>
      <c r="R165" s="248"/>
      <c r="S165" s="248"/>
      <c r="T165" s="249"/>
      <c r="U165" s="14"/>
      <c r="V165" s="14"/>
      <c r="W165" s="14"/>
      <c r="X165" s="14"/>
      <c r="Y165" s="14"/>
      <c r="Z165" s="14"/>
      <c r="AA165" s="14"/>
      <c r="AB165" s="14"/>
      <c r="AC165" s="14"/>
      <c r="AD165" s="14"/>
      <c r="AE165" s="14"/>
      <c r="AT165" s="250" t="s">
        <v>184</v>
      </c>
      <c r="AU165" s="250" t="s">
        <v>83</v>
      </c>
      <c r="AV165" s="14" t="s">
        <v>152</v>
      </c>
      <c r="AW165" s="14" t="s">
        <v>35</v>
      </c>
      <c r="AX165" s="14" t="s">
        <v>81</v>
      </c>
      <c r="AY165" s="250" t="s">
        <v>146</v>
      </c>
    </row>
    <row r="166" s="2" customFormat="1" ht="21.75" customHeight="1">
      <c r="A166" s="41"/>
      <c r="B166" s="42"/>
      <c r="C166" s="208" t="s">
        <v>296</v>
      </c>
      <c r="D166" s="208" t="s">
        <v>148</v>
      </c>
      <c r="E166" s="209" t="s">
        <v>297</v>
      </c>
      <c r="F166" s="210" t="s">
        <v>298</v>
      </c>
      <c r="G166" s="211" t="s">
        <v>151</v>
      </c>
      <c r="H166" s="212">
        <v>2627</v>
      </c>
      <c r="I166" s="213"/>
      <c r="J166" s="214">
        <f>ROUND(I166*H166,2)</f>
        <v>0</v>
      </c>
      <c r="K166" s="215"/>
      <c r="L166" s="47"/>
      <c r="M166" s="216" t="s">
        <v>19</v>
      </c>
      <c r="N166" s="217" t="s">
        <v>44</v>
      </c>
      <c r="O166" s="87"/>
      <c r="P166" s="218">
        <f>O166*H166</f>
        <v>0</v>
      </c>
      <c r="Q166" s="218">
        <v>0</v>
      </c>
      <c r="R166" s="218">
        <f>Q166*H166</f>
        <v>0</v>
      </c>
      <c r="S166" s="218">
        <v>0</v>
      </c>
      <c r="T166" s="219">
        <f>S166*H166</f>
        <v>0</v>
      </c>
      <c r="U166" s="41"/>
      <c r="V166" s="41"/>
      <c r="W166" s="41"/>
      <c r="X166" s="41"/>
      <c r="Y166" s="41"/>
      <c r="Z166" s="41"/>
      <c r="AA166" s="41"/>
      <c r="AB166" s="41"/>
      <c r="AC166" s="41"/>
      <c r="AD166" s="41"/>
      <c r="AE166" s="41"/>
      <c r="AR166" s="220" t="s">
        <v>152</v>
      </c>
      <c r="AT166" s="220" t="s">
        <v>148</v>
      </c>
      <c r="AU166" s="220" t="s">
        <v>83</v>
      </c>
      <c r="AY166" s="20" t="s">
        <v>146</v>
      </c>
      <c r="BE166" s="221">
        <f>IF(N166="základní",J166,0)</f>
        <v>0</v>
      </c>
      <c r="BF166" s="221">
        <f>IF(N166="snížená",J166,0)</f>
        <v>0</v>
      </c>
      <c r="BG166" s="221">
        <f>IF(N166="zákl. přenesená",J166,0)</f>
        <v>0</v>
      </c>
      <c r="BH166" s="221">
        <f>IF(N166="sníž. přenesená",J166,0)</f>
        <v>0</v>
      </c>
      <c r="BI166" s="221">
        <f>IF(N166="nulová",J166,0)</f>
        <v>0</v>
      </c>
      <c r="BJ166" s="20" t="s">
        <v>81</v>
      </c>
      <c r="BK166" s="221">
        <f>ROUND(I166*H166,2)</f>
        <v>0</v>
      </c>
      <c r="BL166" s="20" t="s">
        <v>152</v>
      </c>
      <c r="BM166" s="220" t="s">
        <v>299</v>
      </c>
    </row>
    <row r="167" s="2" customFormat="1">
      <c r="A167" s="41"/>
      <c r="B167" s="42"/>
      <c r="C167" s="43"/>
      <c r="D167" s="222" t="s">
        <v>154</v>
      </c>
      <c r="E167" s="43"/>
      <c r="F167" s="223" t="s">
        <v>300</v>
      </c>
      <c r="G167" s="43"/>
      <c r="H167" s="43"/>
      <c r="I167" s="224"/>
      <c r="J167" s="43"/>
      <c r="K167" s="43"/>
      <c r="L167" s="47"/>
      <c r="M167" s="225"/>
      <c r="N167" s="226"/>
      <c r="O167" s="87"/>
      <c r="P167" s="87"/>
      <c r="Q167" s="87"/>
      <c r="R167" s="87"/>
      <c r="S167" s="87"/>
      <c r="T167" s="88"/>
      <c r="U167" s="41"/>
      <c r="V167" s="41"/>
      <c r="W167" s="41"/>
      <c r="X167" s="41"/>
      <c r="Y167" s="41"/>
      <c r="Z167" s="41"/>
      <c r="AA167" s="41"/>
      <c r="AB167" s="41"/>
      <c r="AC167" s="41"/>
      <c r="AD167" s="41"/>
      <c r="AE167" s="41"/>
      <c r="AT167" s="20" t="s">
        <v>154</v>
      </c>
      <c r="AU167" s="20" t="s">
        <v>83</v>
      </c>
    </row>
    <row r="168" s="13" customFormat="1">
      <c r="A168" s="13"/>
      <c r="B168" s="229"/>
      <c r="C168" s="230"/>
      <c r="D168" s="227" t="s">
        <v>184</v>
      </c>
      <c r="E168" s="231" t="s">
        <v>19</v>
      </c>
      <c r="F168" s="232" t="s">
        <v>293</v>
      </c>
      <c r="G168" s="230"/>
      <c r="H168" s="233">
        <v>2431</v>
      </c>
      <c r="I168" s="234"/>
      <c r="J168" s="230"/>
      <c r="K168" s="230"/>
      <c r="L168" s="235"/>
      <c r="M168" s="236"/>
      <c r="N168" s="237"/>
      <c r="O168" s="237"/>
      <c r="P168" s="237"/>
      <c r="Q168" s="237"/>
      <c r="R168" s="237"/>
      <c r="S168" s="237"/>
      <c r="T168" s="238"/>
      <c r="U168" s="13"/>
      <c r="V168" s="13"/>
      <c r="W168" s="13"/>
      <c r="X168" s="13"/>
      <c r="Y168" s="13"/>
      <c r="Z168" s="13"/>
      <c r="AA168" s="13"/>
      <c r="AB168" s="13"/>
      <c r="AC168" s="13"/>
      <c r="AD168" s="13"/>
      <c r="AE168" s="13"/>
      <c r="AT168" s="239" t="s">
        <v>184</v>
      </c>
      <c r="AU168" s="239" t="s">
        <v>83</v>
      </c>
      <c r="AV168" s="13" t="s">
        <v>83</v>
      </c>
      <c r="AW168" s="13" t="s">
        <v>35</v>
      </c>
      <c r="AX168" s="13" t="s">
        <v>73</v>
      </c>
      <c r="AY168" s="239" t="s">
        <v>146</v>
      </c>
    </row>
    <row r="169" s="13" customFormat="1">
      <c r="A169" s="13"/>
      <c r="B169" s="229"/>
      <c r="C169" s="230"/>
      <c r="D169" s="227" t="s">
        <v>184</v>
      </c>
      <c r="E169" s="231" t="s">
        <v>19</v>
      </c>
      <c r="F169" s="232" t="s">
        <v>301</v>
      </c>
      <c r="G169" s="230"/>
      <c r="H169" s="233">
        <v>196</v>
      </c>
      <c r="I169" s="234"/>
      <c r="J169" s="230"/>
      <c r="K169" s="230"/>
      <c r="L169" s="235"/>
      <c r="M169" s="236"/>
      <c r="N169" s="237"/>
      <c r="O169" s="237"/>
      <c r="P169" s="237"/>
      <c r="Q169" s="237"/>
      <c r="R169" s="237"/>
      <c r="S169" s="237"/>
      <c r="T169" s="238"/>
      <c r="U169" s="13"/>
      <c r="V169" s="13"/>
      <c r="W169" s="13"/>
      <c r="X169" s="13"/>
      <c r="Y169" s="13"/>
      <c r="Z169" s="13"/>
      <c r="AA169" s="13"/>
      <c r="AB169" s="13"/>
      <c r="AC169" s="13"/>
      <c r="AD169" s="13"/>
      <c r="AE169" s="13"/>
      <c r="AT169" s="239" t="s">
        <v>184</v>
      </c>
      <c r="AU169" s="239" t="s">
        <v>83</v>
      </c>
      <c r="AV169" s="13" t="s">
        <v>83</v>
      </c>
      <c r="AW169" s="13" t="s">
        <v>35</v>
      </c>
      <c r="AX169" s="13" t="s">
        <v>73</v>
      </c>
      <c r="AY169" s="239" t="s">
        <v>146</v>
      </c>
    </row>
    <row r="170" s="14" customFormat="1">
      <c r="A170" s="14"/>
      <c r="B170" s="240"/>
      <c r="C170" s="241"/>
      <c r="D170" s="227" t="s">
        <v>184</v>
      </c>
      <c r="E170" s="242" t="s">
        <v>19</v>
      </c>
      <c r="F170" s="243" t="s">
        <v>189</v>
      </c>
      <c r="G170" s="241"/>
      <c r="H170" s="244">
        <v>2627</v>
      </c>
      <c r="I170" s="245"/>
      <c r="J170" s="241"/>
      <c r="K170" s="241"/>
      <c r="L170" s="246"/>
      <c r="M170" s="247"/>
      <c r="N170" s="248"/>
      <c r="O170" s="248"/>
      <c r="P170" s="248"/>
      <c r="Q170" s="248"/>
      <c r="R170" s="248"/>
      <c r="S170" s="248"/>
      <c r="T170" s="249"/>
      <c r="U170" s="14"/>
      <c r="V170" s="14"/>
      <c r="W170" s="14"/>
      <c r="X170" s="14"/>
      <c r="Y170" s="14"/>
      <c r="Z170" s="14"/>
      <c r="AA170" s="14"/>
      <c r="AB170" s="14"/>
      <c r="AC170" s="14"/>
      <c r="AD170" s="14"/>
      <c r="AE170" s="14"/>
      <c r="AT170" s="250" t="s">
        <v>184</v>
      </c>
      <c r="AU170" s="250" t="s">
        <v>83</v>
      </c>
      <c r="AV170" s="14" t="s">
        <v>152</v>
      </c>
      <c r="AW170" s="14" t="s">
        <v>35</v>
      </c>
      <c r="AX170" s="14" t="s">
        <v>81</v>
      </c>
      <c r="AY170" s="250" t="s">
        <v>146</v>
      </c>
    </row>
    <row r="171" s="2" customFormat="1" ht="24.15" customHeight="1">
      <c r="A171" s="41"/>
      <c r="B171" s="42"/>
      <c r="C171" s="208" t="s">
        <v>302</v>
      </c>
      <c r="D171" s="208" t="s">
        <v>148</v>
      </c>
      <c r="E171" s="209" t="s">
        <v>303</v>
      </c>
      <c r="F171" s="210" t="s">
        <v>304</v>
      </c>
      <c r="G171" s="211" t="s">
        <v>151</v>
      </c>
      <c r="H171" s="212">
        <v>2627</v>
      </c>
      <c r="I171" s="213"/>
      <c r="J171" s="214">
        <f>ROUND(I171*H171,2)</f>
        <v>0</v>
      </c>
      <c r="K171" s="215"/>
      <c r="L171" s="47"/>
      <c r="M171" s="216" t="s">
        <v>19</v>
      </c>
      <c r="N171" s="217" t="s">
        <v>44</v>
      </c>
      <c r="O171" s="87"/>
      <c r="P171" s="218">
        <f>O171*H171</f>
        <v>0</v>
      </c>
      <c r="Q171" s="218">
        <v>0</v>
      </c>
      <c r="R171" s="218">
        <f>Q171*H171</f>
        <v>0</v>
      </c>
      <c r="S171" s="218">
        <v>0</v>
      </c>
      <c r="T171" s="219">
        <f>S171*H171</f>
        <v>0</v>
      </c>
      <c r="U171" s="41"/>
      <c r="V171" s="41"/>
      <c r="W171" s="41"/>
      <c r="X171" s="41"/>
      <c r="Y171" s="41"/>
      <c r="Z171" s="41"/>
      <c r="AA171" s="41"/>
      <c r="AB171" s="41"/>
      <c r="AC171" s="41"/>
      <c r="AD171" s="41"/>
      <c r="AE171" s="41"/>
      <c r="AR171" s="220" t="s">
        <v>152</v>
      </c>
      <c r="AT171" s="220" t="s">
        <v>148</v>
      </c>
      <c r="AU171" s="220" t="s">
        <v>83</v>
      </c>
      <c r="AY171" s="20" t="s">
        <v>146</v>
      </c>
      <c r="BE171" s="221">
        <f>IF(N171="základní",J171,0)</f>
        <v>0</v>
      </c>
      <c r="BF171" s="221">
        <f>IF(N171="snížená",J171,0)</f>
        <v>0</v>
      </c>
      <c r="BG171" s="221">
        <f>IF(N171="zákl. přenesená",J171,0)</f>
        <v>0</v>
      </c>
      <c r="BH171" s="221">
        <f>IF(N171="sníž. přenesená",J171,0)</f>
        <v>0</v>
      </c>
      <c r="BI171" s="221">
        <f>IF(N171="nulová",J171,0)</f>
        <v>0</v>
      </c>
      <c r="BJ171" s="20" t="s">
        <v>81</v>
      </c>
      <c r="BK171" s="221">
        <f>ROUND(I171*H171,2)</f>
        <v>0</v>
      </c>
      <c r="BL171" s="20" t="s">
        <v>152</v>
      </c>
      <c r="BM171" s="220" t="s">
        <v>305</v>
      </c>
    </row>
    <row r="172" s="2" customFormat="1">
      <c r="A172" s="41"/>
      <c r="B172" s="42"/>
      <c r="C172" s="43"/>
      <c r="D172" s="222" t="s">
        <v>154</v>
      </c>
      <c r="E172" s="43"/>
      <c r="F172" s="223" t="s">
        <v>306</v>
      </c>
      <c r="G172" s="43"/>
      <c r="H172" s="43"/>
      <c r="I172" s="224"/>
      <c r="J172" s="43"/>
      <c r="K172" s="43"/>
      <c r="L172" s="47"/>
      <c r="M172" s="225"/>
      <c r="N172" s="226"/>
      <c r="O172" s="87"/>
      <c r="P172" s="87"/>
      <c r="Q172" s="87"/>
      <c r="R172" s="87"/>
      <c r="S172" s="87"/>
      <c r="T172" s="88"/>
      <c r="U172" s="41"/>
      <c r="V172" s="41"/>
      <c r="W172" s="41"/>
      <c r="X172" s="41"/>
      <c r="Y172" s="41"/>
      <c r="Z172" s="41"/>
      <c r="AA172" s="41"/>
      <c r="AB172" s="41"/>
      <c r="AC172" s="41"/>
      <c r="AD172" s="41"/>
      <c r="AE172" s="41"/>
      <c r="AT172" s="20" t="s">
        <v>154</v>
      </c>
      <c r="AU172" s="20" t="s">
        <v>83</v>
      </c>
    </row>
    <row r="173" s="2" customFormat="1" ht="24.15" customHeight="1">
      <c r="A173" s="41"/>
      <c r="B173" s="42"/>
      <c r="C173" s="208" t="s">
        <v>307</v>
      </c>
      <c r="D173" s="208" t="s">
        <v>148</v>
      </c>
      <c r="E173" s="209" t="s">
        <v>308</v>
      </c>
      <c r="F173" s="210" t="s">
        <v>309</v>
      </c>
      <c r="G173" s="211" t="s">
        <v>151</v>
      </c>
      <c r="H173" s="212">
        <v>2627</v>
      </c>
      <c r="I173" s="213"/>
      <c r="J173" s="214">
        <f>ROUND(I173*H173,2)</f>
        <v>0</v>
      </c>
      <c r="K173" s="215"/>
      <c r="L173" s="47"/>
      <c r="M173" s="216" t="s">
        <v>19</v>
      </c>
      <c r="N173" s="217" t="s">
        <v>44</v>
      </c>
      <c r="O173" s="87"/>
      <c r="P173" s="218">
        <f>O173*H173</f>
        <v>0</v>
      </c>
      <c r="Q173" s="218">
        <v>0</v>
      </c>
      <c r="R173" s="218">
        <f>Q173*H173</f>
        <v>0</v>
      </c>
      <c r="S173" s="218">
        <v>0</v>
      </c>
      <c r="T173" s="219">
        <f>S173*H173</f>
        <v>0</v>
      </c>
      <c r="U173" s="41"/>
      <c r="V173" s="41"/>
      <c r="W173" s="41"/>
      <c r="X173" s="41"/>
      <c r="Y173" s="41"/>
      <c r="Z173" s="41"/>
      <c r="AA173" s="41"/>
      <c r="AB173" s="41"/>
      <c r="AC173" s="41"/>
      <c r="AD173" s="41"/>
      <c r="AE173" s="41"/>
      <c r="AR173" s="220" t="s">
        <v>152</v>
      </c>
      <c r="AT173" s="220" t="s">
        <v>148</v>
      </c>
      <c r="AU173" s="220" t="s">
        <v>83</v>
      </c>
      <c r="AY173" s="20" t="s">
        <v>146</v>
      </c>
      <c r="BE173" s="221">
        <f>IF(N173="základní",J173,0)</f>
        <v>0</v>
      </c>
      <c r="BF173" s="221">
        <f>IF(N173="snížená",J173,0)</f>
        <v>0</v>
      </c>
      <c r="BG173" s="221">
        <f>IF(N173="zákl. přenesená",J173,0)</f>
        <v>0</v>
      </c>
      <c r="BH173" s="221">
        <f>IF(N173="sníž. přenesená",J173,0)</f>
        <v>0</v>
      </c>
      <c r="BI173" s="221">
        <f>IF(N173="nulová",J173,0)</f>
        <v>0</v>
      </c>
      <c r="BJ173" s="20" t="s">
        <v>81</v>
      </c>
      <c r="BK173" s="221">
        <f>ROUND(I173*H173,2)</f>
        <v>0</v>
      </c>
      <c r="BL173" s="20" t="s">
        <v>152</v>
      </c>
      <c r="BM173" s="220" t="s">
        <v>310</v>
      </c>
    </row>
    <row r="174" s="2" customFormat="1">
      <c r="A174" s="41"/>
      <c r="B174" s="42"/>
      <c r="C174" s="43"/>
      <c r="D174" s="222" t="s">
        <v>154</v>
      </c>
      <c r="E174" s="43"/>
      <c r="F174" s="223" t="s">
        <v>311</v>
      </c>
      <c r="G174" s="43"/>
      <c r="H174" s="43"/>
      <c r="I174" s="224"/>
      <c r="J174" s="43"/>
      <c r="K174" s="43"/>
      <c r="L174" s="47"/>
      <c r="M174" s="225"/>
      <c r="N174" s="226"/>
      <c r="O174" s="87"/>
      <c r="P174" s="87"/>
      <c r="Q174" s="87"/>
      <c r="R174" s="87"/>
      <c r="S174" s="87"/>
      <c r="T174" s="88"/>
      <c r="U174" s="41"/>
      <c r="V174" s="41"/>
      <c r="W174" s="41"/>
      <c r="X174" s="41"/>
      <c r="Y174" s="41"/>
      <c r="Z174" s="41"/>
      <c r="AA174" s="41"/>
      <c r="AB174" s="41"/>
      <c r="AC174" s="41"/>
      <c r="AD174" s="41"/>
      <c r="AE174" s="41"/>
      <c r="AT174" s="20" t="s">
        <v>154</v>
      </c>
      <c r="AU174" s="20" t="s">
        <v>83</v>
      </c>
    </row>
    <row r="175" s="2" customFormat="1" ht="16.5" customHeight="1">
      <c r="A175" s="41"/>
      <c r="B175" s="42"/>
      <c r="C175" s="208" t="s">
        <v>312</v>
      </c>
      <c r="D175" s="208" t="s">
        <v>148</v>
      </c>
      <c r="E175" s="209" t="s">
        <v>313</v>
      </c>
      <c r="F175" s="210" t="s">
        <v>314</v>
      </c>
      <c r="G175" s="211" t="s">
        <v>151</v>
      </c>
      <c r="H175" s="212">
        <v>2627</v>
      </c>
      <c r="I175" s="213"/>
      <c r="J175" s="214">
        <f>ROUND(I175*H175,2)</f>
        <v>0</v>
      </c>
      <c r="K175" s="215"/>
      <c r="L175" s="47"/>
      <c r="M175" s="216" t="s">
        <v>19</v>
      </c>
      <c r="N175" s="217" t="s">
        <v>44</v>
      </c>
      <c r="O175" s="87"/>
      <c r="P175" s="218">
        <f>O175*H175</f>
        <v>0</v>
      </c>
      <c r="Q175" s="218">
        <v>0</v>
      </c>
      <c r="R175" s="218">
        <f>Q175*H175</f>
        <v>0</v>
      </c>
      <c r="S175" s="218">
        <v>0</v>
      </c>
      <c r="T175" s="219">
        <f>S175*H175</f>
        <v>0</v>
      </c>
      <c r="U175" s="41"/>
      <c r="V175" s="41"/>
      <c r="W175" s="41"/>
      <c r="X175" s="41"/>
      <c r="Y175" s="41"/>
      <c r="Z175" s="41"/>
      <c r="AA175" s="41"/>
      <c r="AB175" s="41"/>
      <c r="AC175" s="41"/>
      <c r="AD175" s="41"/>
      <c r="AE175" s="41"/>
      <c r="AR175" s="220" t="s">
        <v>152</v>
      </c>
      <c r="AT175" s="220" t="s">
        <v>148</v>
      </c>
      <c r="AU175" s="220" t="s">
        <v>83</v>
      </c>
      <c r="AY175" s="20" t="s">
        <v>146</v>
      </c>
      <c r="BE175" s="221">
        <f>IF(N175="základní",J175,0)</f>
        <v>0</v>
      </c>
      <c r="BF175" s="221">
        <f>IF(N175="snížená",J175,0)</f>
        <v>0</v>
      </c>
      <c r="BG175" s="221">
        <f>IF(N175="zákl. přenesená",J175,0)</f>
        <v>0</v>
      </c>
      <c r="BH175" s="221">
        <f>IF(N175="sníž. přenesená",J175,0)</f>
        <v>0</v>
      </c>
      <c r="BI175" s="221">
        <f>IF(N175="nulová",J175,0)</f>
        <v>0</v>
      </c>
      <c r="BJ175" s="20" t="s">
        <v>81</v>
      </c>
      <c r="BK175" s="221">
        <f>ROUND(I175*H175,2)</f>
        <v>0</v>
      </c>
      <c r="BL175" s="20" t="s">
        <v>152</v>
      </c>
      <c r="BM175" s="220" t="s">
        <v>315</v>
      </c>
    </row>
    <row r="176" s="2" customFormat="1">
      <c r="A176" s="41"/>
      <c r="B176" s="42"/>
      <c r="C176" s="43"/>
      <c r="D176" s="222" t="s">
        <v>154</v>
      </c>
      <c r="E176" s="43"/>
      <c r="F176" s="223" t="s">
        <v>316</v>
      </c>
      <c r="G176" s="43"/>
      <c r="H176" s="43"/>
      <c r="I176" s="224"/>
      <c r="J176" s="43"/>
      <c r="K176" s="43"/>
      <c r="L176" s="47"/>
      <c r="M176" s="225"/>
      <c r="N176" s="226"/>
      <c r="O176" s="87"/>
      <c r="P176" s="87"/>
      <c r="Q176" s="87"/>
      <c r="R176" s="87"/>
      <c r="S176" s="87"/>
      <c r="T176" s="88"/>
      <c r="U176" s="41"/>
      <c r="V176" s="41"/>
      <c r="W176" s="41"/>
      <c r="X176" s="41"/>
      <c r="Y176" s="41"/>
      <c r="Z176" s="41"/>
      <c r="AA176" s="41"/>
      <c r="AB176" s="41"/>
      <c r="AC176" s="41"/>
      <c r="AD176" s="41"/>
      <c r="AE176" s="41"/>
      <c r="AT176" s="20" t="s">
        <v>154</v>
      </c>
      <c r="AU176" s="20" t="s">
        <v>83</v>
      </c>
    </row>
    <row r="177" s="2" customFormat="1" ht="16.5" customHeight="1">
      <c r="A177" s="41"/>
      <c r="B177" s="42"/>
      <c r="C177" s="208" t="s">
        <v>317</v>
      </c>
      <c r="D177" s="208" t="s">
        <v>148</v>
      </c>
      <c r="E177" s="209" t="s">
        <v>318</v>
      </c>
      <c r="F177" s="210" t="s">
        <v>319</v>
      </c>
      <c r="G177" s="211" t="s">
        <v>151</v>
      </c>
      <c r="H177" s="212">
        <v>2627</v>
      </c>
      <c r="I177" s="213"/>
      <c r="J177" s="214">
        <f>ROUND(I177*H177,2)</f>
        <v>0</v>
      </c>
      <c r="K177" s="215"/>
      <c r="L177" s="47"/>
      <c r="M177" s="216" t="s">
        <v>19</v>
      </c>
      <c r="N177" s="217" t="s">
        <v>44</v>
      </c>
      <c r="O177" s="87"/>
      <c r="P177" s="218">
        <f>O177*H177</f>
        <v>0</v>
      </c>
      <c r="Q177" s="218">
        <v>0</v>
      </c>
      <c r="R177" s="218">
        <f>Q177*H177</f>
        <v>0</v>
      </c>
      <c r="S177" s="218">
        <v>0</v>
      </c>
      <c r="T177" s="219">
        <f>S177*H177</f>
        <v>0</v>
      </c>
      <c r="U177" s="41"/>
      <c r="V177" s="41"/>
      <c r="W177" s="41"/>
      <c r="X177" s="41"/>
      <c r="Y177" s="41"/>
      <c r="Z177" s="41"/>
      <c r="AA177" s="41"/>
      <c r="AB177" s="41"/>
      <c r="AC177" s="41"/>
      <c r="AD177" s="41"/>
      <c r="AE177" s="41"/>
      <c r="AR177" s="220" t="s">
        <v>152</v>
      </c>
      <c r="AT177" s="220" t="s">
        <v>148</v>
      </c>
      <c r="AU177" s="220" t="s">
        <v>83</v>
      </c>
      <c r="AY177" s="20" t="s">
        <v>146</v>
      </c>
      <c r="BE177" s="221">
        <f>IF(N177="základní",J177,0)</f>
        <v>0</v>
      </c>
      <c r="BF177" s="221">
        <f>IF(N177="snížená",J177,0)</f>
        <v>0</v>
      </c>
      <c r="BG177" s="221">
        <f>IF(N177="zákl. přenesená",J177,0)</f>
        <v>0</v>
      </c>
      <c r="BH177" s="221">
        <f>IF(N177="sníž. přenesená",J177,0)</f>
        <v>0</v>
      </c>
      <c r="BI177" s="221">
        <f>IF(N177="nulová",J177,0)</f>
        <v>0</v>
      </c>
      <c r="BJ177" s="20" t="s">
        <v>81</v>
      </c>
      <c r="BK177" s="221">
        <f>ROUND(I177*H177,2)</f>
        <v>0</v>
      </c>
      <c r="BL177" s="20" t="s">
        <v>152</v>
      </c>
      <c r="BM177" s="220" t="s">
        <v>320</v>
      </c>
    </row>
    <row r="178" s="2" customFormat="1">
      <c r="A178" s="41"/>
      <c r="B178" s="42"/>
      <c r="C178" s="43"/>
      <c r="D178" s="222" t="s">
        <v>154</v>
      </c>
      <c r="E178" s="43"/>
      <c r="F178" s="223" t="s">
        <v>321</v>
      </c>
      <c r="G178" s="43"/>
      <c r="H178" s="43"/>
      <c r="I178" s="224"/>
      <c r="J178" s="43"/>
      <c r="K178" s="43"/>
      <c r="L178" s="47"/>
      <c r="M178" s="225"/>
      <c r="N178" s="226"/>
      <c r="O178" s="87"/>
      <c r="P178" s="87"/>
      <c r="Q178" s="87"/>
      <c r="R178" s="87"/>
      <c r="S178" s="87"/>
      <c r="T178" s="88"/>
      <c r="U178" s="41"/>
      <c r="V178" s="41"/>
      <c r="W178" s="41"/>
      <c r="X178" s="41"/>
      <c r="Y178" s="41"/>
      <c r="Z178" s="41"/>
      <c r="AA178" s="41"/>
      <c r="AB178" s="41"/>
      <c r="AC178" s="41"/>
      <c r="AD178" s="41"/>
      <c r="AE178" s="41"/>
      <c r="AT178" s="20" t="s">
        <v>154</v>
      </c>
      <c r="AU178" s="20" t="s">
        <v>83</v>
      </c>
    </row>
    <row r="179" s="2" customFormat="1" ht="16.5" customHeight="1">
      <c r="A179" s="41"/>
      <c r="B179" s="42"/>
      <c r="C179" s="208" t="s">
        <v>322</v>
      </c>
      <c r="D179" s="208" t="s">
        <v>148</v>
      </c>
      <c r="E179" s="209" t="s">
        <v>323</v>
      </c>
      <c r="F179" s="210" t="s">
        <v>324</v>
      </c>
      <c r="G179" s="211" t="s">
        <v>151</v>
      </c>
      <c r="H179" s="212">
        <v>3773</v>
      </c>
      <c r="I179" s="213"/>
      <c r="J179" s="214">
        <f>ROUND(I179*H179,2)</f>
        <v>0</v>
      </c>
      <c r="K179" s="215"/>
      <c r="L179" s="47"/>
      <c r="M179" s="216" t="s">
        <v>19</v>
      </c>
      <c r="N179" s="217" t="s">
        <v>44</v>
      </c>
      <c r="O179" s="87"/>
      <c r="P179" s="218">
        <f>O179*H179</f>
        <v>0</v>
      </c>
      <c r="Q179" s="218">
        <v>0</v>
      </c>
      <c r="R179" s="218">
        <f>Q179*H179</f>
        <v>0</v>
      </c>
      <c r="S179" s="218">
        <v>0</v>
      </c>
      <c r="T179" s="219">
        <f>S179*H179</f>
        <v>0</v>
      </c>
      <c r="U179" s="41"/>
      <c r="V179" s="41"/>
      <c r="W179" s="41"/>
      <c r="X179" s="41"/>
      <c r="Y179" s="41"/>
      <c r="Z179" s="41"/>
      <c r="AA179" s="41"/>
      <c r="AB179" s="41"/>
      <c r="AC179" s="41"/>
      <c r="AD179" s="41"/>
      <c r="AE179" s="41"/>
      <c r="AR179" s="220" t="s">
        <v>152</v>
      </c>
      <c r="AT179" s="220" t="s">
        <v>148</v>
      </c>
      <c r="AU179" s="220" t="s">
        <v>83</v>
      </c>
      <c r="AY179" s="20" t="s">
        <v>146</v>
      </c>
      <c r="BE179" s="221">
        <f>IF(N179="základní",J179,0)</f>
        <v>0</v>
      </c>
      <c r="BF179" s="221">
        <f>IF(N179="snížená",J179,0)</f>
        <v>0</v>
      </c>
      <c r="BG179" s="221">
        <f>IF(N179="zákl. přenesená",J179,0)</f>
        <v>0</v>
      </c>
      <c r="BH179" s="221">
        <f>IF(N179="sníž. přenesená",J179,0)</f>
        <v>0</v>
      </c>
      <c r="BI179" s="221">
        <f>IF(N179="nulová",J179,0)</f>
        <v>0</v>
      </c>
      <c r="BJ179" s="20" t="s">
        <v>81</v>
      </c>
      <c r="BK179" s="221">
        <f>ROUND(I179*H179,2)</f>
        <v>0</v>
      </c>
      <c r="BL179" s="20" t="s">
        <v>152</v>
      </c>
      <c r="BM179" s="220" t="s">
        <v>325</v>
      </c>
    </row>
    <row r="180" s="2" customFormat="1">
      <c r="A180" s="41"/>
      <c r="B180" s="42"/>
      <c r="C180" s="43"/>
      <c r="D180" s="222" t="s">
        <v>154</v>
      </c>
      <c r="E180" s="43"/>
      <c r="F180" s="223" t="s">
        <v>326</v>
      </c>
      <c r="G180" s="43"/>
      <c r="H180" s="43"/>
      <c r="I180" s="224"/>
      <c r="J180" s="43"/>
      <c r="K180" s="43"/>
      <c r="L180" s="47"/>
      <c r="M180" s="225"/>
      <c r="N180" s="226"/>
      <c r="O180" s="87"/>
      <c r="P180" s="87"/>
      <c r="Q180" s="87"/>
      <c r="R180" s="87"/>
      <c r="S180" s="87"/>
      <c r="T180" s="88"/>
      <c r="U180" s="41"/>
      <c r="V180" s="41"/>
      <c r="W180" s="41"/>
      <c r="X180" s="41"/>
      <c r="Y180" s="41"/>
      <c r="Z180" s="41"/>
      <c r="AA180" s="41"/>
      <c r="AB180" s="41"/>
      <c r="AC180" s="41"/>
      <c r="AD180" s="41"/>
      <c r="AE180" s="41"/>
      <c r="AT180" s="20" t="s">
        <v>154</v>
      </c>
      <c r="AU180" s="20" t="s">
        <v>83</v>
      </c>
    </row>
    <row r="181" s="13" customFormat="1">
      <c r="A181" s="13"/>
      <c r="B181" s="229"/>
      <c r="C181" s="230"/>
      <c r="D181" s="227" t="s">
        <v>184</v>
      </c>
      <c r="E181" s="231" t="s">
        <v>19</v>
      </c>
      <c r="F181" s="232" t="s">
        <v>293</v>
      </c>
      <c r="G181" s="230"/>
      <c r="H181" s="233">
        <v>2431</v>
      </c>
      <c r="I181" s="234"/>
      <c r="J181" s="230"/>
      <c r="K181" s="230"/>
      <c r="L181" s="235"/>
      <c r="M181" s="236"/>
      <c r="N181" s="237"/>
      <c r="O181" s="237"/>
      <c r="P181" s="237"/>
      <c r="Q181" s="237"/>
      <c r="R181" s="237"/>
      <c r="S181" s="237"/>
      <c r="T181" s="238"/>
      <c r="U181" s="13"/>
      <c r="V181" s="13"/>
      <c r="W181" s="13"/>
      <c r="X181" s="13"/>
      <c r="Y181" s="13"/>
      <c r="Z181" s="13"/>
      <c r="AA181" s="13"/>
      <c r="AB181" s="13"/>
      <c r="AC181" s="13"/>
      <c r="AD181" s="13"/>
      <c r="AE181" s="13"/>
      <c r="AT181" s="239" t="s">
        <v>184</v>
      </c>
      <c r="AU181" s="239" t="s">
        <v>83</v>
      </c>
      <c r="AV181" s="13" t="s">
        <v>83</v>
      </c>
      <c r="AW181" s="13" t="s">
        <v>35</v>
      </c>
      <c r="AX181" s="13" t="s">
        <v>73</v>
      </c>
      <c r="AY181" s="239" t="s">
        <v>146</v>
      </c>
    </row>
    <row r="182" s="13" customFormat="1">
      <c r="A182" s="13"/>
      <c r="B182" s="229"/>
      <c r="C182" s="230"/>
      <c r="D182" s="227" t="s">
        <v>184</v>
      </c>
      <c r="E182" s="231" t="s">
        <v>19</v>
      </c>
      <c r="F182" s="232" t="s">
        <v>301</v>
      </c>
      <c r="G182" s="230"/>
      <c r="H182" s="233">
        <v>196</v>
      </c>
      <c r="I182" s="234"/>
      <c r="J182" s="230"/>
      <c r="K182" s="230"/>
      <c r="L182" s="235"/>
      <c r="M182" s="236"/>
      <c r="N182" s="237"/>
      <c r="O182" s="237"/>
      <c r="P182" s="237"/>
      <c r="Q182" s="237"/>
      <c r="R182" s="237"/>
      <c r="S182" s="237"/>
      <c r="T182" s="238"/>
      <c r="U182" s="13"/>
      <c r="V182" s="13"/>
      <c r="W182" s="13"/>
      <c r="X182" s="13"/>
      <c r="Y182" s="13"/>
      <c r="Z182" s="13"/>
      <c r="AA182" s="13"/>
      <c r="AB182" s="13"/>
      <c r="AC182" s="13"/>
      <c r="AD182" s="13"/>
      <c r="AE182" s="13"/>
      <c r="AT182" s="239" t="s">
        <v>184</v>
      </c>
      <c r="AU182" s="239" t="s">
        <v>83</v>
      </c>
      <c r="AV182" s="13" t="s">
        <v>83</v>
      </c>
      <c r="AW182" s="13" t="s">
        <v>35</v>
      </c>
      <c r="AX182" s="13" t="s">
        <v>73</v>
      </c>
      <c r="AY182" s="239" t="s">
        <v>146</v>
      </c>
    </row>
    <row r="183" s="13" customFormat="1">
      <c r="A183" s="13"/>
      <c r="B183" s="229"/>
      <c r="C183" s="230"/>
      <c r="D183" s="227" t="s">
        <v>184</v>
      </c>
      <c r="E183" s="231" t="s">
        <v>19</v>
      </c>
      <c r="F183" s="232" t="s">
        <v>327</v>
      </c>
      <c r="G183" s="230"/>
      <c r="H183" s="233">
        <v>1146</v>
      </c>
      <c r="I183" s="234"/>
      <c r="J183" s="230"/>
      <c r="K183" s="230"/>
      <c r="L183" s="235"/>
      <c r="M183" s="236"/>
      <c r="N183" s="237"/>
      <c r="O183" s="237"/>
      <c r="P183" s="237"/>
      <c r="Q183" s="237"/>
      <c r="R183" s="237"/>
      <c r="S183" s="237"/>
      <c r="T183" s="238"/>
      <c r="U183" s="13"/>
      <c r="V183" s="13"/>
      <c r="W183" s="13"/>
      <c r="X183" s="13"/>
      <c r="Y183" s="13"/>
      <c r="Z183" s="13"/>
      <c r="AA183" s="13"/>
      <c r="AB183" s="13"/>
      <c r="AC183" s="13"/>
      <c r="AD183" s="13"/>
      <c r="AE183" s="13"/>
      <c r="AT183" s="239" t="s">
        <v>184</v>
      </c>
      <c r="AU183" s="239" t="s">
        <v>83</v>
      </c>
      <c r="AV183" s="13" t="s">
        <v>83</v>
      </c>
      <c r="AW183" s="13" t="s">
        <v>35</v>
      </c>
      <c r="AX183" s="13" t="s">
        <v>73</v>
      </c>
      <c r="AY183" s="239" t="s">
        <v>146</v>
      </c>
    </row>
    <row r="184" s="14" customFormat="1">
      <c r="A184" s="14"/>
      <c r="B184" s="240"/>
      <c r="C184" s="241"/>
      <c r="D184" s="227" t="s">
        <v>184</v>
      </c>
      <c r="E184" s="242" t="s">
        <v>19</v>
      </c>
      <c r="F184" s="243" t="s">
        <v>189</v>
      </c>
      <c r="G184" s="241"/>
      <c r="H184" s="244">
        <v>3773</v>
      </c>
      <c r="I184" s="245"/>
      <c r="J184" s="241"/>
      <c r="K184" s="241"/>
      <c r="L184" s="246"/>
      <c r="M184" s="247"/>
      <c r="N184" s="248"/>
      <c r="O184" s="248"/>
      <c r="P184" s="248"/>
      <c r="Q184" s="248"/>
      <c r="R184" s="248"/>
      <c r="S184" s="248"/>
      <c r="T184" s="249"/>
      <c r="U184" s="14"/>
      <c r="V184" s="14"/>
      <c r="W184" s="14"/>
      <c r="X184" s="14"/>
      <c r="Y184" s="14"/>
      <c r="Z184" s="14"/>
      <c r="AA184" s="14"/>
      <c r="AB184" s="14"/>
      <c r="AC184" s="14"/>
      <c r="AD184" s="14"/>
      <c r="AE184" s="14"/>
      <c r="AT184" s="250" t="s">
        <v>184</v>
      </c>
      <c r="AU184" s="250" t="s">
        <v>83</v>
      </c>
      <c r="AV184" s="14" t="s">
        <v>152</v>
      </c>
      <c r="AW184" s="14" t="s">
        <v>35</v>
      </c>
      <c r="AX184" s="14" t="s">
        <v>81</v>
      </c>
      <c r="AY184" s="250" t="s">
        <v>146</v>
      </c>
    </row>
    <row r="185" s="2" customFormat="1" ht="24.15" customHeight="1">
      <c r="A185" s="41"/>
      <c r="B185" s="42"/>
      <c r="C185" s="208" t="s">
        <v>328</v>
      </c>
      <c r="D185" s="208" t="s">
        <v>148</v>
      </c>
      <c r="E185" s="209" t="s">
        <v>329</v>
      </c>
      <c r="F185" s="210" t="s">
        <v>330</v>
      </c>
      <c r="G185" s="211" t="s">
        <v>151</v>
      </c>
      <c r="H185" s="212">
        <v>2627</v>
      </c>
      <c r="I185" s="213"/>
      <c r="J185" s="214">
        <f>ROUND(I185*H185,2)</f>
        <v>0</v>
      </c>
      <c r="K185" s="215"/>
      <c r="L185" s="47"/>
      <c r="M185" s="216" t="s">
        <v>19</v>
      </c>
      <c r="N185" s="217" t="s">
        <v>44</v>
      </c>
      <c r="O185" s="87"/>
      <c r="P185" s="218">
        <f>O185*H185</f>
        <v>0</v>
      </c>
      <c r="Q185" s="218">
        <v>0</v>
      </c>
      <c r="R185" s="218">
        <f>Q185*H185</f>
        <v>0</v>
      </c>
      <c r="S185" s="218">
        <v>0</v>
      </c>
      <c r="T185" s="219">
        <f>S185*H185</f>
        <v>0</v>
      </c>
      <c r="U185" s="41"/>
      <c r="V185" s="41"/>
      <c r="W185" s="41"/>
      <c r="X185" s="41"/>
      <c r="Y185" s="41"/>
      <c r="Z185" s="41"/>
      <c r="AA185" s="41"/>
      <c r="AB185" s="41"/>
      <c r="AC185" s="41"/>
      <c r="AD185" s="41"/>
      <c r="AE185" s="41"/>
      <c r="AR185" s="220" t="s">
        <v>152</v>
      </c>
      <c r="AT185" s="220" t="s">
        <v>148</v>
      </c>
      <c r="AU185" s="220" t="s">
        <v>83</v>
      </c>
      <c r="AY185" s="20" t="s">
        <v>146</v>
      </c>
      <c r="BE185" s="221">
        <f>IF(N185="základní",J185,0)</f>
        <v>0</v>
      </c>
      <c r="BF185" s="221">
        <f>IF(N185="snížená",J185,0)</f>
        <v>0</v>
      </c>
      <c r="BG185" s="221">
        <f>IF(N185="zákl. přenesená",J185,0)</f>
        <v>0</v>
      </c>
      <c r="BH185" s="221">
        <f>IF(N185="sníž. přenesená",J185,0)</f>
        <v>0</v>
      </c>
      <c r="BI185" s="221">
        <f>IF(N185="nulová",J185,0)</f>
        <v>0</v>
      </c>
      <c r="BJ185" s="20" t="s">
        <v>81</v>
      </c>
      <c r="BK185" s="221">
        <f>ROUND(I185*H185,2)</f>
        <v>0</v>
      </c>
      <c r="BL185" s="20" t="s">
        <v>152</v>
      </c>
      <c r="BM185" s="220" t="s">
        <v>331</v>
      </c>
    </row>
    <row r="186" s="2" customFormat="1">
      <c r="A186" s="41"/>
      <c r="B186" s="42"/>
      <c r="C186" s="43"/>
      <c r="D186" s="222" t="s">
        <v>154</v>
      </c>
      <c r="E186" s="43"/>
      <c r="F186" s="223" t="s">
        <v>332</v>
      </c>
      <c r="G186" s="43"/>
      <c r="H186" s="43"/>
      <c r="I186" s="224"/>
      <c r="J186" s="43"/>
      <c r="K186" s="43"/>
      <c r="L186" s="47"/>
      <c r="M186" s="225"/>
      <c r="N186" s="226"/>
      <c r="O186" s="87"/>
      <c r="P186" s="87"/>
      <c r="Q186" s="87"/>
      <c r="R186" s="87"/>
      <c r="S186" s="87"/>
      <c r="T186" s="88"/>
      <c r="U186" s="41"/>
      <c r="V186" s="41"/>
      <c r="W186" s="41"/>
      <c r="X186" s="41"/>
      <c r="Y186" s="41"/>
      <c r="Z186" s="41"/>
      <c r="AA186" s="41"/>
      <c r="AB186" s="41"/>
      <c r="AC186" s="41"/>
      <c r="AD186" s="41"/>
      <c r="AE186" s="41"/>
      <c r="AT186" s="20" t="s">
        <v>154</v>
      </c>
      <c r="AU186" s="20" t="s">
        <v>83</v>
      </c>
    </row>
    <row r="187" s="2" customFormat="1" ht="24.15" customHeight="1">
      <c r="A187" s="41"/>
      <c r="B187" s="42"/>
      <c r="C187" s="208" t="s">
        <v>333</v>
      </c>
      <c r="D187" s="208" t="s">
        <v>148</v>
      </c>
      <c r="E187" s="209" t="s">
        <v>334</v>
      </c>
      <c r="F187" s="210" t="s">
        <v>335</v>
      </c>
      <c r="G187" s="211" t="s">
        <v>151</v>
      </c>
      <c r="H187" s="212">
        <v>1146</v>
      </c>
      <c r="I187" s="213"/>
      <c r="J187" s="214">
        <f>ROUND(I187*H187,2)</f>
        <v>0</v>
      </c>
      <c r="K187" s="215"/>
      <c r="L187" s="47"/>
      <c r="M187" s="216" t="s">
        <v>19</v>
      </c>
      <c r="N187" s="217" t="s">
        <v>44</v>
      </c>
      <c r="O187" s="87"/>
      <c r="P187" s="218">
        <f>O187*H187</f>
        <v>0</v>
      </c>
      <c r="Q187" s="218">
        <v>0</v>
      </c>
      <c r="R187" s="218">
        <f>Q187*H187</f>
        <v>0</v>
      </c>
      <c r="S187" s="218">
        <v>0</v>
      </c>
      <c r="T187" s="219">
        <f>S187*H187</f>
        <v>0</v>
      </c>
      <c r="U187" s="41"/>
      <c r="V187" s="41"/>
      <c r="W187" s="41"/>
      <c r="X187" s="41"/>
      <c r="Y187" s="41"/>
      <c r="Z187" s="41"/>
      <c r="AA187" s="41"/>
      <c r="AB187" s="41"/>
      <c r="AC187" s="41"/>
      <c r="AD187" s="41"/>
      <c r="AE187" s="41"/>
      <c r="AR187" s="220" t="s">
        <v>152</v>
      </c>
      <c r="AT187" s="220" t="s">
        <v>148</v>
      </c>
      <c r="AU187" s="220" t="s">
        <v>83</v>
      </c>
      <c r="AY187" s="20" t="s">
        <v>146</v>
      </c>
      <c r="BE187" s="221">
        <f>IF(N187="základní",J187,0)</f>
        <v>0</v>
      </c>
      <c r="BF187" s="221">
        <f>IF(N187="snížená",J187,0)</f>
        <v>0</v>
      </c>
      <c r="BG187" s="221">
        <f>IF(N187="zákl. přenesená",J187,0)</f>
        <v>0</v>
      </c>
      <c r="BH187" s="221">
        <f>IF(N187="sníž. přenesená",J187,0)</f>
        <v>0</v>
      </c>
      <c r="BI187" s="221">
        <f>IF(N187="nulová",J187,0)</f>
        <v>0</v>
      </c>
      <c r="BJ187" s="20" t="s">
        <v>81</v>
      </c>
      <c r="BK187" s="221">
        <f>ROUND(I187*H187,2)</f>
        <v>0</v>
      </c>
      <c r="BL187" s="20" t="s">
        <v>152</v>
      </c>
      <c r="BM187" s="220" t="s">
        <v>336</v>
      </c>
    </row>
    <row r="188" s="2" customFormat="1">
      <c r="A188" s="41"/>
      <c r="B188" s="42"/>
      <c r="C188" s="43"/>
      <c r="D188" s="222" t="s">
        <v>154</v>
      </c>
      <c r="E188" s="43"/>
      <c r="F188" s="223" t="s">
        <v>337</v>
      </c>
      <c r="G188" s="43"/>
      <c r="H188" s="43"/>
      <c r="I188" s="224"/>
      <c r="J188" s="43"/>
      <c r="K188" s="43"/>
      <c r="L188" s="47"/>
      <c r="M188" s="225"/>
      <c r="N188" s="226"/>
      <c r="O188" s="87"/>
      <c r="P188" s="87"/>
      <c r="Q188" s="87"/>
      <c r="R188" s="87"/>
      <c r="S188" s="87"/>
      <c r="T188" s="88"/>
      <c r="U188" s="41"/>
      <c r="V188" s="41"/>
      <c r="W188" s="41"/>
      <c r="X188" s="41"/>
      <c r="Y188" s="41"/>
      <c r="Z188" s="41"/>
      <c r="AA188" s="41"/>
      <c r="AB188" s="41"/>
      <c r="AC188" s="41"/>
      <c r="AD188" s="41"/>
      <c r="AE188" s="41"/>
      <c r="AT188" s="20" t="s">
        <v>154</v>
      </c>
      <c r="AU188" s="20" t="s">
        <v>83</v>
      </c>
    </row>
    <row r="189" s="2" customFormat="1">
      <c r="A189" s="41"/>
      <c r="B189" s="42"/>
      <c r="C189" s="43"/>
      <c r="D189" s="227" t="s">
        <v>156</v>
      </c>
      <c r="E189" s="43"/>
      <c r="F189" s="228" t="s">
        <v>338</v>
      </c>
      <c r="G189" s="43"/>
      <c r="H189" s="43"/>
      <c r="I189" s="224"/>
      <c r="J189" s="43"/>
      <c r="K189" s="43"/>
      <c r="L189" s="47"/>
      <c r="M189" s="225"/>
      <c r="N189" s="226"/>
      <c r="O189" s="87"/>
      <c r="P189" s="87"/>
      <c r="Q189" s="87"/>
      <c r="R189" s="87"/>
      <c r="S189" s="87"/>
      <c r="T189" s="88"/>
      <c r="U189" s="41"/>
      <c r="V189" s="41"/>
      <c r="W189" s="41"/>
      <c r="X189" s="41"/>
      <c r="Y189" s="41"/>
      <c r="Z189" s="41"/>
      <c r="AA189" s="41"/>
      <c r="AB189" s="41"/>
      <c r="AC189" s="41"/>
      <c r="AD189" s="41"/>
      <c r="AE189" s="41"/>
      <c r="AT189" s="20" t="s">
        <v>156</v>
      </c>
      <c r="AU189" s="20" t="s">
        <v>83</v>
      </c>
    </row>
    <row r="190" s="2" customFormat="1" ht="24.15" customHeight="1">
      <c r="A190" s="41"/>
      <c r="B190" s="42"/>
      <c r="C190" s="208" t="s">
        <v>339</v>
      </c>
      <c r="D190" s="208" t="s">
        <v>148</v>
      </c>
      <c r="E190" s="209" t="s">
        <v>340</v>
      </c>
      <c r="F190" s="210" t="s">
        <v>341</v>
      </c>
      <c r="G190" s="211" t="s">
        <v>151</v>
      </c>
      <c r="H190" s="212">
        <v>2627</v>
      </c>
      <c r="I190" s="213"/>
      <c r="J190" s="214">
        <f>ROUND(I190*H190,2)</f>
        <v>0</v>
      </c>
      <c r="K190" s="215"/>
      <c r="L190" s="47"/>
      <c r="M190" s="216" t="s">
        <v>19</v>
      </c>
      <c r="N190" s="217" t="s">
        <v>44</v>
      </c>
      <c r="O190" s="87"/>
      <c r="P190" s="218">
        <f>O190*H190</f>
        <v>0</v>
      </c>
      <c r="Q190" s="218">
        <v>0</v>
      </c>
      <c r="R190" s="218">
        <f>Q190*H190</f>
        <v>0</v>
      </c>
      <c r="S190" s="218">
        <v>0</v>
      </c>
      <c r="T190" s="219">
        <f>S190*H190</f>
        <v>0</v>
      </c>
      <c r="U190" s="41"/>
      <c r="V190" s="41"/>
      <c r="W190" s="41"/>
      <c r="X190" s="41"/>
      <c r="Y190" s="41"/>
      <c r="Z190" s="41"/>
      <c r="AA190" s="41"/>
      <c r="AB190" s="41"/>
      <c r="AC190" s="41"/>
      <c r="AD190" s="41"/>
      <c r="AE190" s="41"/>
      <c r="AR190" s="220" t="s">
        <v>152</v>
      </c>
      <c r="AT190" s="220" t="s">
        <v>148</v>
      </c>
      <c r="AU190" s="220" t="s">
        <v>83</v>
      </c>
      <c r="AY190" s="20" t="s">
        <v>146</v>
      </c>
      <c r="BE190" s="221">
        <f>IF(N190="základní",J190,0)</f>
        <v>0</v>
      </c>
      <c r="BF190" s="221">
        <f>IF(N190="snížená",J190,0)</f>
        <v>0</v>
      </c>
      <c r="BG190" s="221">
        <f>IF(N190="zákl. přenesená",J190,0)</f>
        <v>0</v>
      </c>
      <c r="BH190" s="221">
        <f>IF(N190="sníž. přenesená",J190,0)</f>
        <v>0</v>
      </c>
      <c r="BI190" s="221">
        <f>IF(N190="nulová",J190,0)</f>
        <v>0</v>
      </c>
      <c r="BJ190" s="20" t="s">
        <v>81</v>
      </c>
      <c r="BK190" s="221">
        <f>ROUND(I190*H190,2)</f>
        <v>0</v>
      </c>
      <c r="BL190" s="20" t="s">
        <v>152</v>
      </c>
      <c r="BM190" s="220" t="s">
        <v>342</v>
      </c>
    </row>
    <row r="191" s="2" customFormat="1">
      <c r="A191" s="41"/>
      <c r="B191" s="42"/>
      <c r="C191" s="43"/>
      <c r="D191" s="222" t="s">
        <v>154</v>
      </c>
      <c r="E191" s="43"/>
      <c r="F191" s="223" t="s">
        <v>343</v>
      </c>
      <c r="G191" s="43"/>
      <c r="H191" s="43"/>
      <c r="I191" s="224"/>
      <c r="J191" s="43"/>
      <c r="K191" s="43"/>
      <c r="L191" s="47"/>
      <c r="M191" s="225"/>
      <c r="N191" s="226"/>
      <c r="O191" s="87"/>
      <c r="P191" s="87"/>
      <c r="Q191" s="87"/>
      <c r="R191" s="87"/>
      <c r="S191" s="87"/>
      <c r="T191" s="88"/>
      <c r="U191" s="41"/>
      <c r="V191" s="41"/>
      <c r="W191" s="41"/>
      <c r="X191" s="41"/>
      <c r="Y191" s="41"/>
      <c r="Z191" s="41"/>
      <c r="AA191" s="41"/>
      <c r="AB191" s="41"/>
      <c r="AC191" s="41"/>
      <c r="AD191" s="41"/>
      <c r="AE191" s="41"/>
      <c r="AT191" s="20" t="s">
        <v>154</v>
      </c>
      <c r="AU191" s="20" t="s">
        <v>83</v>
      </c>
    </row>
    <row r="192" s="2" customFormat="1" ht="37.8" customHeight="1">
      <c r="A192" s="41"/>
      <c r="B192" s="42"/>
      <c r="C192" s="208" t="s">
        <v>344</v>
      </c>
      <c r="D192" s="208" t="s">
        <v>148</v>
      </c>
      <c r="E192" s="209" t="s">
        <v>345</v>
      </c>
      <c r="F192" s="210" t="s">
        <v>346</v>
      </c>
      <c r="G192" s="211" t="s">
        <v>151</v>
      </c>
      <c r="H192" s="212">
        <v>524</v>
      </c>
      <c r="I192" s="213"/>
      <c r="J192" s="214">
        <f>ROUND(I192*H192,2)</f>
        <v>0</v>
      </c>
      <c r="K192" s="215"/>
      <c r="L192" s="47"/>
      <c r="M192" s="216" t="s">
        <v>19</v>
      </c>
      <c r="N192" s="217" t="s">
        <v>44</v>
      </c>
      <c r="O192" s="87"/>
      <c r="P192" s="218">
        <f>O192*H192</f>
        <v>0</v>
      </c>
      <c r="Q192" s="218">
        <v>0.11162</v>
      </c>
      <c r="R192" s="218">
        <f>Q192*H192</f>
        <v>58.488880000000002</v>
      </c>
      <c r="S192" s="218">
        <v>0</v>
      </c>
      <c r="T192" s="219">
        <f>S192*H192</f>
        <v>0</v>
      </c>
      <c r="U192" s="41"/>
      <c r="V192" s="41"/>
      <c r="W192" s="41"/>
      <c r="X192" s="41"/>
      <c r="Y192" s="41"/>
      <c r="Z192" s="41"/>
      <c r="AA192" s="41"/>
      <c r="AB192" s="41"/>
      <c r="AC192" s="41"/>
      <c r="AD192" s="41"/>
      <c r="AE192" s="41"/>
      <c r="AR192" s="220" t="s">
        <v>152</v>
      </c>
      <c r="AT192" s="220" t="s">
        <v>148</v>
      </c>
      <c r="AU192" s="220" t="s">
        <v>83</v>
      </c>
      <c r="AY192" s="20" t="s">
        <v>146</v>
      </c>
      <c r="BE192" s="221">
        <f>IF(N192="základní",J192,0)</f>
        <v>0</v>
      </c>
      <c r="BF192" s="221">
        <f>IF(N192="snížená",J192,0)</f>
        <v>0</v>
      </c>
      <c r="BG192" s="221">
        <f>IF(N192="zákl. přenesená",J192,0)</f>
        <v>0</v>
      </c>
      <c r="BH192" s="221">
        <f>IF(N192="sníž. přenesená",J192,0)</f>
        <v>0</v>
      </c>
      <c r="BI192" s="221">
        <f>IF(N192="nulová",J192,0)</f>
        <v>0</v>
      </c>
      <c r="BJ192" s="20" t="s">
        <v>81</v>
      </c>
      <c r="BK192" s="221">
        <f>ROUND(I192*H192,2)</f>
        <v>0</v>
      </c>
      <c r="BL192" s="20" t="s">
        <v>152</v>
      </c>
      <c r="BM192" s="220" t="s">
        <v>347</v>
      </c>
    </row>
    <row r="193" s="2" customFormat="1">
      <c r="A193" s="41"/>
      <c r="B193" s="42"/>
      <c r="C193" s="43"/>
      <c r="D193" s="222" t="s">
        <v>154</v>
      </c>
      <c r="E193" s="43"/>
      <c r="F193" s="223" t="s">
        <v>348</v>
      </c>
      <c r="G193" s="43"/>
      <c r="H193" s="43"/>
      <c r="I193" s="224"/>
      <c r="J193" s="43"/>
      <c r="K193" s="43"/>
      <c r="L193" s="47"/>
      <c r="M193" s="225"/>
      <c r="N193" s="226"/>
      <c r="O193" s="87"/>
      <c r="P193" s="87"/>
      <c r="Q193" s="87"/>
      <c r="R193" s="87"/>
      <c r="S193" s="87"/>
      <c r="T193" s="88"/>
      <c r="U193" s="41"/>
      <c r="V193" s="41"/>
      <c r="W193" s="41"/>
      <c r="X193" s="41"/>
      <c r="Y193" s="41"/>
      <c r="Z193" s="41"/>
      <c r="AA193" s="41"/>
      <c r="AB193" s="41"/>
      <c r="AC193" s="41"/>
      <c r="AD193" s="41"/>
      <c r="AE193" s="41"/>
      <c r="AT193" s="20" t="s">
        <v>154</v>
      </c>
      <c r="AU193" s="20" t="s">
        <v>83</v>
      </c>
    </row>
    <row r="194" s="13" customFormat="1">
      <c r="A194" s="13"/>
      <c r="B194" s="229"/>
      <c r="C194" s="230"/>
      <c r="D194" s="227" t="s">
        <v>184</v>
      </c>
      <c r="E194" s="231" t="s">
        <v>19</v>
      </c>
      <c r="F194" s="232" t="s">
        <v>349</v>
      </c>
      <c r="G194" s="230"/>
      <c r="H194" s="233">
        <v>524</v>
      </c>
      <c r="I194" s="234"/>
      <c r="J194" s="230"/>
      <c r="K194" s="230"/>
      <c r="L194" s="235"/>
      <c r="M194" s="236"/>
      <c r="N194" s="237"/>
      <c r="O194" s="237"/>
      <c r="P194" s="237"/>
      <c r="Q194" s="237"/>
      <c r="R194" s="237"/>
      <c r="S194" s="237"/>
      <c r="T194" s="238"/>
      <c r="U194" s="13"/>
      <c r="V194" s="13"/>
      <c r="W194" s="13"/>
      <c r="X194" s="13"/>
      <c r="Y194" s="13"/>
      <c r="Z194" s="13"/>
      <c r="AA194" s="13"/>
      <c r="AB194" s="13"/>
      <c r="AC194" s="13"/>
      <c r="AD194" s="13"/>
      <c r="AE194" s="13"/>
      <c r="AT194" s="239" t="s">
        <v>184</v>
      </c>
      <c r="AU194" s="239" t="s">
        <v>83</v>
      </c>
      <c r="AV194" s="13" t="s">
        <v>83</v>
      </c>
      <c r="AW194" s="13" t="s">
        <v>35</v>
      </c>
      <c r="AX194" s="13" t="s">
        <v>81</v>
      </c>
      <c r="AY194" s="239" t="s">
        <v>146</v>
      </c>
    </row>
    <row r="195" s="2" customFormat="1" ht="16.5" customHeight="1">
      <c r="A195" s="41"/>
      <c r="B195" s="42"/>
      <c r="C195" s="261" t="s">
        <v>350</v>
      </c>
      <c r="D195" s="261" t="s">
        <v>242</v>
      </c>
      <c r="E195" s="262" t="s">
        <v>351</v>
      </c>
      <c r="F195" s="263" t="s">
        <v>352</v>
      </c>
      <c r="G195" s="264" t="s">
        <v>151</v>
      </c>
      <c r="H195" s="265">
        <v>340.16800000000001</v>
      </c>
      <c r="I195" s="266"/>
      <c r="J195" s="267">
        <f>ROUND(I195*H195,2)</f>
        <v>0</v>
      </c>
      <c r="K195" s="268"/>
      <c r="L195" s="269"/>
      <c r="M195" s="270" t="s">
        <v>19</v>
      </c>
      <c r="N195" s="271" t="s">
        <v>44</v>
      </c>
      <c r="O195" s="87"/>
      <c r="P195" s="218">
        <f>O195*H195</f>
        <v>0</v>
      </c>
      <c r="Q195" s="218">
        <v>0.14999999999999999</v>
      </c>
      <c r="R195" s="218">
        <f>Q195*H195</f>
        <v>51.025199999999998</v>
      </c>
      <c r="S195" s="218">
        <v>0</v>
      </c>
      <c r="T195" s="219">
        <f>S195*H195</f>
        <v>0</v>
      </c>
      <c r="U195" s="41"/>
      <c r="V195" s="41"/>
      <c r="W195" s="41"/>
      <c r="X195" s="41"/>
      <c r="Y195" s="41"/>
      <c r="Z195" s="41"/>
      <c r="AA195" s="41"/>
      <c r="AB195" s="41"/>
      <c r="AC195" s="41"/>
      <c r="AD195" s="41"/>
      <c r="AE195" s="41"/>
      <c r="AR195" s="220" t="s">
        <v>196</v>
      </c>
      <c r="AT195" s="220" t="s">
        <v>242</v>
      </c>
      <c r="AU195" s="220" t="s">
        <v>83</v>
      </c>
      <c r="AY195" s="20" t="s">
        <v>146</v>
      </c>
      <c r="BE195" s="221">
        <f>IF(N195="základní",J195,0)</f>
        <v>0</v>
      </c>
      <c r="BF195" s="221">
        <f>IF(N195="snížená",J195,0)</f>
        <v>0</v>
      </c>
      <c r="BG195" s="221">
        <f>IF(N195="zákl. přenesená",J195,0)</f>
        <v>0</v>
      </c>
      <c r="BH195" s="221">
        <f>IF(N195="sníž. přenesená",J195,0)</f>
        <v>0</v>
      </c>
      <c r="BI195" s="221">
        <f>IF(N195="nulová",J195,0)</f>
        <v>0</v>
      </c>
      <c r="BJ195" s="20" t="s">
        <v>81</v>
      </c>
      <c r="BK195" s="221">
        <f>ROUND(I195*H195,2)</f>
        <v>0</v>
      </c>
      <c r="BL195" s="20" t="s">
        <v>152</v>
      </c>
      <c r="BM195" s="220" t="s">
        <v>353</v>
      </c>
    </row>
    <row r="196" s="13" customFormat="1">
      <c r="A196" s="13"/>
      <c r="B196" s="229"/>
      <c r="C196" s="230"/>
      <c r="D196" s="227" t="s">
        <v>184</v>
      </c>
      <c r="E196" s="231" t="s">
        <v>19</v>
      </c>
      <c r="F196" s="232" t="s">
        <v>354</v>
      </c>
      <c r="G196" s="230"/>
      <c r="H196" s="233">
        <v>340.16800000000001</v>
      </c>
      <c r="I196" s="234"/>
      <c r="J196" s="230"/>
      <c r="K196" s="230"/>
      <c r="L196" s="235"/>
      <c r="M196" s="236"/>
      <c r="N196" s="237"/>
      <c r="O196" s="237"/>
      <c r="P196" s="237"/>
      <c r="Q196" s="237"/>
      <c r="R196" s="237"/>
      <c r="S196" s="237"/>
      <c r="T196" s="238"/>
      <c r="U196" s="13"/>
      <c r="V196" s="13"/>
      <c r="W196" s="13"/>
      <c r="X196" s="13"/>
      <c r="Y196" s="13"/>
      <c r="Z196" s="13"/>
      <c r="AA196" s="13"/>
      <c r="AB196" s="13"/>
      <c r="AC196" s="13"/>
      <c r="AD196" s="13"/>
      <c r="AE196" s="13"/>
      <c r="AT196" s="239" t="s">
        <v>184</v>
      </c>
      <c r="AU196" s="239" t="s">
        <v>83</v>
      </c>
      <c r="AV196" s="13" t="s">
        <v>83</v>
      </c>
      <c r="AW196" s="13" t="s">
        <v>35</v>
      </c>
      <c r="AX196" s="13" t="s">
        <v>81</v>
      </c>
      <c r="AY196" s="239" t="s">
        <v>146</v>
      </c>
    </row>
    <row r="197" s="2" customFormat="1" ht="16.5" customHeight="1">
      <c r="A197" s="41"/>
      <c r="B197" s="42"/>
      <c r="C197" s="261" t="s">
        <v>355</v>
      </c>
      <c r="D197" s="261" t="s">
        <v>242</v>
      </c>
      <c r="E197" s="262" t="s">
        <v>356</v>
      </c>
      <c r="F197" s="263" t="s">
        <v>357</v>
      </c>
      <c r="G197" s="264" t="s">
        <v>151</v>
      </c>
      <c r="H197" s="265">
        <v>94.536000000000001</v>
      </c>
      <c r="I197" s="266"/>
      <c r="J197" s="267">
        <f>ROUND(I197*H197,2)</f>
        <v>0</v>
      </c>
      <c r="K197" s="268"/>
      <c r="L197" s="269"/>
      <c r="M197" s="270" t="s">
        <v>19</v>
      </c>
      <c r="N197" s="271" t="s">
        <v>44</v>
      </c>
      <c r="O197" s="87"/>
      <c r="P197" s="218">
        <f>O197*H197</f>
        <v>0</v>
      </c>
      <c r="Q197" s="218">
        <v>0.188</v>
      </c>
      <c r="R197" s="218">
        <f>Q197*H197</f>
        <v>17.772767999999999</v>
      </c>
      <c r="S197" s="218">
        <v>0</v>
      </c>
      <c r="T197" s="219">
        <f>S197*H197</f>
        <v>0</v>
      </c>
      <c r="U197" s="41"/>
      <c r="V197" s="41"/>
      <c r="W197" s="41"/>
      <c r="X197" s="41"/>
      <c r="Y197" s="41"/>
      <c r="Z197" s="41"/>
      <c r="AA197" s="41"/>
      <c r="AB197" s="41"/>
      <c r="AC197" s="41"/>
      <c r="AD197" s="41"/>
      <c r="AE197" s="41"/>
      <c r="AR197" s="220" t="s">
        <v>196</v>
      </c>
      <c r="AT197" s="220" t="s">
        <v>242</v>
      </c>
      <c r="AU197" s="220" t="s">
        <v>83</v>
      </c>
      <c r="AY197" s="20" t="s">
        <v>146</v>
      </c>
      <c r="BE197" s="221">
        <f>IF(N197="základní",J197,0)</f>
        <v>0</v>
      </c>
      <c r="BF197" s="221">
        <f>IF(N197="snížená",J197,0)</f>
        <v>0</v>
      </c>
      <c r="BG197" s="221">
        <f>IF(N197="zákl. přenesená",J197,0)</f>
        <v>0</v>
      </c>
      <c r="BH197" s="221">
        <f>IF(N197="sníž. přenesená",J197,0)</f>
        <v>0</v>
      </c>
      <c r="BI197" s="221">
        <f>IF(N197="nulová",J197,0)</f>
        <v>0</v>
      </c>
      <c r="BJ197" s="20" t="s">
        <v>81</v>
      </c>
      <c r="BK197" s="221">
        <f>ROUND(I197*H197,2)</f>
        <v>0</v>
      </c>
      <c r="BL197" s="20" t="s">
        <v>152</v>
      </c>
      <c r="BM197" s="220" t="s">
        <v>358</v>
      </c>
    </row>
    <row r="198" s="2" customFormat="1">
      <c r="A198" s="41"/>
      <c r="B198" s="42"/>
      <c r="C198" s="43"/>
      <c r="D198" s="227" t="s">
        <v>156</v>
      </c>
      <c r="E198" s="43"/>
      <c r="F198" s="228" t="s">
        <v>359</v>
      </c>
      <c r="G198" s="43"/>
      <c r="H198" s="43"/>
      <c r="I198" s="224"/>
      <c r="J198" s="43"/>
      <c r="K198" s="43"/>
      <c r="L198" s="47"/>
      <c r="M198" s="225"/>
      <c r="N198" s="226"/>
      <c r="O198" s="87"/>
      <c r="P198" s="87"/>
      <c r="Q198" s="87"/>
      <c r="R198" s="87"/>
      <c r="S198" s="87"/>
      <c r="T198" s="88"/>
      <c r="U198" s="41"/>
      <c r="V198" s="41"/>
      <c r="W198" s="41"/>
      <c r="X198" s="41"/>
      <c r="Y198" s="41"/>
      <c r="Z198" s="41"/>
      <c r="AA198" s="41"/>
      <c r="AB198" s="41"/>
      <c r="AC198" s="41"/>
      <c r="AD198" s="41"/>
      <c r="AE198" s="41"/>
      <c r="AT198" s="20" t="s">
        <v>156</v>
      </c>
      <c r="AU198" s="20" t="s">
        <v>83</v>
      </c>
    </row>
    <row r="199" s="13" customFormat="1">
      <c r="A199" s="13"/>
      <c r="B199" s="229"/>
      <c r="C199" s="230"/>
      <c r="D199" s="227" t="s">
        <v>184</v>
      </c>
      <c r="E199" s="231" t="s">
        <v>19</v>
      </c>
      <c r="F199" s="232" t="s">
        <v>360</v>
      </c>
      <c r="G199" s="230"/>
      <c r="H199" s="233">
        <v>94.536000000000001</v>
      </c>
      <c r="I199" s="234"/>
      <c r="J199" s="230"/>
      <c r="K199" s="230"/>
      <c r="L199" s="235"/>
      <c r="M199" s="236"/>
      <c r="N199" s="237"/>
      <c r="O199" s="237"/>
      <c r="P199" s="237"/>
      <c r="Q199" s="237"/>
      <c r="R199" s="237"/>
      <c r="S199" s="237"/>
      <c r="T199" s="238"/>
      <c r="U199" s="13"/>
      <c r="V199" s="13"/>
      <c r="W199" s="13"/>
      <c r="X199" s="13"/>
      <c r="Y199" s="13"/>
      <c r="Z199" s="13"/>
      <c r="AA199" s="13"/>
      <c r="AB199" s="13"/>
      <c r="AC199" s="13"/>
      <c r="AD199" s="13"/>
      <c r="AE199" s="13"/>
      <c r="AT199" s="239" t="s">
        <v>184</v>
      </c>
      <c r="AU199" s="239" t="s">
        <v>83</v>
      </c>
      <c r="AV199" s="13" t="s">
        <v>83</v>
      </c>
      <c r="AW199" s="13" t="s">
        <v>35</v>
      </c>
      <c r="AX199" s="13" t="s">
        <v>81</v>
      </c>
      <c r="AY199" s="239" t="s">
        <v>146</v>
      </c>
    </row>
    <row r="200" s="2" customFormat="1" ht="44.25" customHeight="1">
      <c r="A200" s="41"/>
      <c r="B200" s="42"/>
      <c r="C200" s="208" t="s">
        <v>361</v>
      </c>
      <c r="D200" s="208" t="s">
        <v>148</v>
      </c>
      <c r="E200" s="209" t="s">
        <v>362</v>
      </c>
      <c r="F200" s="210" t="s">
        <v>363</v>
      </c>
      <c r="G200" s="211" t="s">
        <v>151</v>
      </c>
      <c r="H200" s="212">
        <v>524</v>
      </c>
      <c r="I200" s="213"/>
      <c r="J200" s="214">
        <f>ROUND(I200*H200,2)</f>
        <v>0</v>
      </c>
      <c r="K200" s="215"/>
      <c r="L200" s="47"/>
      <c r="M200" s="216" t="s">
        <v>19</v>
      </c>
      <c r="N200" s="217" t="s">
        <v>44</v>
      </c>
      <c r="O200" s="87"/>
      <c r="P200" s="218">
        <f>O200*H200</f>
        <v>0</v>
      </c>
      <c r="Q200" s="218">
        <v>0</v>
      </c>
      <c r="R200" s="218">
        <f>Q200*H200</f>
        <v>0</v>
      </c>
      <c r="S200" s="218">
        <v>0</v>
      </c>
      <c r="T200" s="219">
        <f>S200*H200</f>
        <v>0</v>
      </c>
      <c r="U200" s="41"/>
      <c r="V200" s="41"/>
      <c r="W200" s="41"/>
      <c r="X200" s="41"/>
      <c r="Y200" s="41"/>
      <c r="Z200" s="41"/>
      <c r="AA200" s="41"/>
      <c r="AB200" s="41"/>
      <c r="AC200" s="41"/>
      <c r="AD200" s="41"/>
      <c r="AE200" s="41"/>
      <c r="AR200" s="220" t="s">
        <v>152</v>
      </c>
      <c r="AT200" s="220" t="s">
        <v>148</v>
      </c>
      <c r="AU200" s="220" t="s">
        <v>83</v>
      </c>
      <c r="AY200" s="20" t="s">
        <v>146</v>
      </c>
      <c r="BE200" s="221">
        <f>IF(N200="základní",J200,0)</f>
        <v>0</v>
      </c>
      <c r="BF200" s="221">
        <f>IF(N200="snížená",J200,0)</f>
        <v>0</v>
      </c>
      <c r="BG200" s="221">
        <f>IF(N200="zákl. přenesená",J200,0)</f>
        <v>0</v>
      </c>
      <c r="BH200" s="221">
        <f>IF(N200="sníž. přenesená",J200,0)</f>
        <v>0</v>
      </c>
      <c r="BI200" s="221">
        <f>IF(N200="nulová",J200,0)</f>
        <v>0</v>
      </c>
      <c r="BJ200" s="20" t="s">
        <v>81</v>
      </c>
      <c r="BK200" s="221">
        <f>ROUND(I200*H200,2)</f>
        <v>0</v>
      </c>
      <c r="BL200" s="20" t="s">
        <v>152</v>
      </c>
      <c r="BM200" s="220" t="s">
        <v>364</v>
      </c>
    </row>
    <row r="201" s="2" customFormat="1">
      <c r="A201" s="41"/>
      <c r="B201" s="42"/>
      <c r="C201" s="43"/>
      <c r="D201" s="222" t="s">
        <v>154</v>
      </c>
      <c r="E201" s="43"/>
      <c r="F201" s="223" t="s">
        <v>365</v>
      </c>
      <c r="G201" s="43"/>
      <c r="H201" s="43"/>
      <c r="I201" s="224"/>
      <c r="J201" s="43"/>
      <c r="K201" s="43"/>
      <c r="L201" s="47"/>
      <c r="M201" s="225"/>
      <c r="N201" s="226"/>
      <c r="O201" s="87"/>
      <c r="P201" s="87"/>
      <c r="Q201" s="87"/>
      <c r="R201" s="87"/>
      <c r="S201" s="87"/>
      <c r="T201" s="88"/>
      <c r="U201" s="41"/>
      <c r="V201" s="41"/>
      <c r="W201" s="41"/>
      <c r="X201" s="41"/>
      <c r="Y201" s="41"/>
      <c r="Z201" s="41"/>
      <c r="AA201" s="41"/>
      <c r="AB201" s="41"/>
      <c r="AC201" s="41"/>
      <c r="AD201" s="41"/>
      <c r="AE201" s="41"/>
      <c r="AT201" s="20" t="s">
        <v>154</v>
      </c>
      <c r="AU201" s="20" t="s">
        <v>83</v>
      </c>
    </row>
    <row r="202" s="2" customFormat="1" ht="16.5" customHeight="1">
      <c r="A202" s="41"/>
      <c r="B202" s="42"/>
      <c r="C202" s="261" t="s">
        <v>366</v>
      </c>
      <c r="D202" s="261" t="s">
        <v>242</v>
      </c>
      <c r="E202" s="262" t="s">
        <v>367</v>
      </c>
      <c r="F202" s="263" t="s">
        <v>368</v>
      </c>
      <c r="G202" s="264" t="s">
        <v>151</v>
      </c>
      <c r="H202" s="265">
        <v>94.536000000000001</v>
      </c>
      <c r="I202" s="266"/>
      <c r="J202" s="267">
        <f>ROUND(I202*H202,2)</f>
        <v>0</v>
      </c>
      <c r="K202" s="268"/>
      <c r="L202" s="269"/>
      <c r="M202" s="270" t="s">
        <v>19</v>
      </c>
      <c r="N202" s="271" t="s">
        <v>44</v>
      </c>
      <c r="O202" s="87"/>
      <c r="P202" s="218">
        <f>O202*H202</f>
        <v>0</v>
      </c>
      <c r="Q202" s="218">
        <v>0.17000000000000001</v>
      </c>
      <c r="R202" s="218">
        <f>Q202*H202</f>
        <v>16.071120000000001</v>
      </c>
      <c r="S202" s="218">
        <v>0</v>
      </c>
      <c r="T202" s="219">
        <f>S202*H202</f>
        <v>0</v>
      </c>
      <c r="U202" s="41"/>
      <c r="V202" s="41"/>
      <c r="W202" s="41"/>
      <c r="X202" s="41"/>
      <c r="Y202" s="41"/>
      <c r="Z202" s="41"/>
      <c r="AA202" s="41"/>
      <c r="AB202" s="41"/>
      <c r="AC202" s="41"/>
      <c r="AD202" s="41"/>
      <c r="AE202" s="41"/>
      <c r="AR202" s="220" t="s">
        <v>196</v>
      </c>
      <c r="AT202" s="220" t="s">
        <v>242</v>
      </c>
      <c r="AU202" s="220" t="s">
        <v>83</v>
      </c>
      <c r="AY202" s="20" t="s">
        <v>146</v>
      </c>
      <c r="BE202" s="221">
        <f>IF(N202="základní",J202,0)</f>
        <v>0</v>
      </c>
      <c r="BF202" s="221">
        <f>IF(N202="snížená",J202,0)</f>
        <v>0</v>
      </c>
      <c r="BG202" s="221">
        <f>IF(N202="zákl. přenesená",J202,0)</f>
        <v>0</v>
      </c>
      <c r="BH202" s="221">
        <f>IF(N202="sníž. přenesená",J202,0)</f>
        <v>0</v>
      </c>
      <c r="BI202" s="221">
        <f>IF(N202="nulová",J202,0)</f>
        <v>0</v>
      </c>
      <c r="BJ202" s="20" t="s">
        <v>81</v>
      </c>
      <c r="BK202" s="221">
        <f>ROUND(I202*H202,2)</f>
        <v>0</v>
      </c>
      <c r="BL202" s="20" t="s">
        <v>152</v>
      </c>
      <c r="BM202" s="220" t="s">
        <v>369</v>
      </c>
    </row>
    <row r="203" s="13" customFormat="1">
      <c r="A203" s="13"/>
      <c r="B203" s="229"/>
      <c r="C203" s="230"/>
      <c r="D203" s="227" t="s">
        <v>184</v>
      </c>
      <c r="E203" s="231" t="s">
        <v>19</v>
      </c>
      <c r="F203" s="232" t="s">
        <v>370</v>
      </c>
      <c r="G203" s="230"/>
      <c r="H203" s="233">
        <v>94.536000000000001</v>
      </c>
      <c r="I203" s="234"/>
      <c r="J203" s="230"/>
      <c r="K203" s="230"/>
      <c r="L203" s="235"/>
      <c r="M203" s="236"/>
      <c r="N203" s="237"/>
      <c r="O203" s="237"/>
      <c r="P203" s="237"/>
      <c r="Q203" s="237"/>
      <c r="R203" s="237"/>
      <c r="S203" s="237"/>
      <c r="T203" s="238"/>
      <c r="U203" s="13"/>
      <c r="V203" s="13"/>
      <c r="W203" s="13"/>
      <c r="X203" s="13"/>
      <c r="Y203" s="13"/>
      <c r="Z203" s="13"/>
      <c r="AA203" s="13"/>
      <c r="AB203" s="13"/>
      <c r="AC203" s="13"/>
      <c r="AD203" s="13"/>
      <c r="AE203" s="13"/>
      <c r="AT203" s="239" t="s">
        <v>184</v>
      </c>
      <c r="AU203" s="239" t="s">
        <v>83</v>
      </c>
      <c r="AV203" s="13" t="s">
        <v>83</v>
      </c>
      <c r="AW203" s="13" t="s">
        <v>35</v>
      </c>
      <c r="AX203" s="13" t="s">
        <v>81</v>
      </c>
      <c r="AY203" s="239" t="s">
        <v>146</v>
      </c>
    </row>
    <row r="204" s="2" customFormat="1" ht="37.8" customHeight="1">
      <c r="A204" s="41"/>
      <c r="B204" s="42"/>
      <c r="C204" s="208" t="s">
        <v>371</v>
      </c>
      <c r="D204" s="208" t="s">
        <v>148</v>
      </c>
      <c r="E204" s="209" t="s">
        <v>372</v>
      </c>
      <c r="F204" s="210" t="s">
        <v>373</v>
      </c>
      <c r="G204" s="211" t="s">
        <v>151</v>
      </c>
      <c r="H204" s="212">
        <v>546</v>
      </c>
      <c r="I204" s="213"/>
      <c r="J204" s="214">
        <f>ROUND(I204*H204,2)</f>
        <v>0</v>
      </c>
      <c r="K204" s="215"/>
      <c r="L204" s="47"/>
      <c r="M204" s="216" t="s">
        <v>19</v>
      </c>
      <c r="N204" s="217" t="s">
        <v>44</v>
      </c>
      <c r="O204" s="87"/>
      <c r="P204" s="218">
        <f>O204*H204</f>
        <v>0</v>
      </c>
      <c r="Q204" s="218">
        <v>0.098000000000000004</v>
      </c>
      <c r="R204" s="218">
        <f>Q204*H204</f>
        <v>53.508000000000003</v>
      </c>
      <c r="S204" s="218">
        <v>0</v>
      </c>
      <c r="T204" s="219">
        <f>S204*H204</f>
        <v>0</v>
      </c>
      <c r="U204" s="41"/>
      <c r="V204" s="41"/>
      <c r="W204" s="41"/>
      <c r="X204" s="41"/>
      <c r="Y204" s="41"/>
      <c r="Z204" s="41"/>
      <c r="AA204" s="41"/>
      <c r="AB204" s="41"/>
      <c r="AC204" s="41"/>
      <c r="AD204" s="41"/>
      <c r="AE204" s="41"/>
      <c r="AR204" s="220" t="s">
        <v>152</v>
      </c>
      <c r="AT204" s="220" t="s">
        <v>148</v>
      </c>
      <c r="AU204" s="220" t="s">
        <v>83</v>
      </c>
      <c r="AY204" s="20" t="s">
        <v>146</v>
      </c>
      <c r="BE204" s="221">
        <f>IF(N204="základní",J204,0)</f>
        <v>0</v>
      </c>
      <c r="BF204" s="221">
        <f>IF(N204="snížená",J204,0)</f>
        <v>0</v>
      </c>
      <c r="BG204" s="221">
        <f>IF(N204="zákl. přenesená",J204,0)</f>
        <v>0</v>
      </c>
      <c r="BH204" s="221">
        <f>IF(N204="sníž. přenesená",J204,0)</f>
        <v>0</v>
      </c>
      <c r="BI204" s="221">
        <f>IF(N204="nulová",J204,0)</f>
        <v>0</v>
      </c>
      <c r="BJ204" s="20" t="s">
        <v>81</v>
      </c>
      <c r="BK204" s="221">
        <f>ROUND(I204*H204,2)</f>
        <v>0</v>
      </c>
      <c r="BL204" s="20" t="s">
        <v>152</v>
      </c>
      <c r="BM204" s="220" t="s">
        <v>374</v>
      </c>
    </row>
    <row r="205" s="2" customFormat="1">
      <c r="A205" s="41"/>
      <c r="B205" s="42"/>
      <c r="C205" s="43"/>
      <c r="D205" s="222" t="s">
        <v>154</v>
      </c>
      <c r="E205" s="43"/>
      <c r="F205" s="223" t="s">
        <v>375</v>
      </c>
      <c r="G205" s="43"/>
      <c r="H205" s="43"/>
      <c r="I205" s="224"/>
      <c r="J205" s="43"/>
      <c r="K205" s="43"/>
      <c r="L205" s="47"/>
      <c r="M205" s="225"/>
      <c r="N205" s="226"/>
      <c r="O205" s="87"/>
      <c r="P205" s="87"/>
      <c r="Q205" s="87"/>
      <c r="R205" s="87"/>
      <c r="S205" s="87"/>
      <c r="T205" s="88"/>
      <c r="U205" s="41"/>
      <c r="V205" s="41"/>
      <c r="W205" s="41"/>
      <c r="X205" s="41"/>
      <c r="Y205" s="41"/>
      <c r="Z205" s="41"/>
      <c r="AA205" s="41"/>
      <c r="AB205" s="41"/>
      <c r="AC205" s="41"/>
      <c r="AD205" s="41"/>
      <c r="AE205" s="41"/>
      <c r="AT205" s="20" t="s">
        <v>154</v>
      </c>
      <c r="AU205" s="20" t="s">
        <v>83</v>
      </c>
    </row>
    <row r="206" s="13" customFormat="1">
      <c r="A206" s="13"/>
      <c r="B206" s="229"/>
      <c r="C206" s="230"/>
      <c r="D206" s="227" t="s">
        <v>184</v>
      </c>
      <c r="E206" s="231" t="s">
        <v>19</v>
      </c>
      <c r="F206" s="232" t="s">
        <v>376</v>
      </c>
      <c r="G206" s="230"/>
      <c r="H206" s="233">
        <v>546</v>
      </c>
      <c r="I206" s="234"/>
      <c r="J206" s="230"/>
      <c r="K206" s="230"/>
      <c r="L206" s="235"/>
      <c r="M206" s="236"/>
      <c r="N206" s="237"/>
      <c r="O206" s="237"/>
      <c r="P206" s="237"/>
      <c r="Q206" s="237"/>
      <c r="R206" s="237"/>
      <c r="S206" s="237"/>
      <c r="T206" s="238"/>
      <c r="U206" s="13"/>
      <c r="V206" s="13"/>
      <c r="W206" s="13"/>
      <c r="X206" s="13"/>
      <c r="Y206" s="13"/>
      <c r="Z206" s="13"/>
      <c r="AA206" s="13"/>
      <c r="AB206" s="13"/>
      <c r="AC206" s="13"/>
      <c r="AD206" s="13"/>
      <c r="AE206" s="13"/>
      <c r="AT206" s="239" t="s">
        <v>184</v>
      </c>
      <c r="AU206" s="239" t="s">
        <v>83</v>
      </c>
      <c r="AV206" s="13" t="s">
        <v>83</v>
      </c>
      <c r="AW206" s="13" t="s">
        <v>35</v>
      </c>
      <c r="AX206" s="13" t="s">
        <v>81</v>
      </c>
      <c r="AY206" s="239" t="s">
        <v>146</v>
      </c>
    </row>
    <row r="207" s="2" customFormat="1" ht="16.5" customHeight="1">
      <c r="A207" s="41"/>
      <c r="B207" s="42"/>
      <c r="C207" s="261" t="s">
        <v>377</v>
      </c>
      <c r="D207" s="261" t="s">
        <v>242</v>
      </c>
      <c r="E207" s="262" t="s">
        <v>378</v>
      </c>
      <c r="F207" s="263" t="s">
        <v>379</v>
      </c>
      <c r="G207" s="264" t="s">
        <v>151</v>
      </c>
      <c r="H207" s="265">
        <v>546</v>
      </c>
      <c r="I207" s="266"/>
      <c r="J207" s="267">
        <f>ROUND(I207*H207,2)</f>
        <v>0</v>
      </c>
      <c r="K207" s="268"/>
      <c r="L207" s="269"/>
      <c r="M207" s="270" t="s">
        <v>19</v>
      </c>
      <c r="N207" s="271" t="s">
        <v>44</v>
      </c>
      <c r="O207" s="87"/>
      <c r="P207" s="218">
        <f>O207*H207</f>
        <v>0</v>
      </c>
      <c r="Q207" s="218">
        <v>0.14499999999999999</v>
      </c>
      <c r="R207" s="218">
        <f>Q207*H207</f>
        <v>79.169999999999987</v>
      </c>
      <c r="S207" s="218">
        <v>0</v>
      </c>
      <c r="T207" s="219">
        <f>S207*H207</f>
        <v>0</v>
      </c>
      <c r="U207" s="41"/>
      <c r="V207" s="41"/>
      <c r="W207" s="41"/>
      <c r="X207" s="41"/>
      <c r="Y207" s="41"/>
      <c r="Z207" s="41"/>
      <c r="AA207" s="41"/>
      <c r="AB207" s="41"/>
      <c r="AC207" s="41"/>
      <c r="AD207" s="41"/>
      <c r="AE207" s="41"/>
      <c r="AR207" s="220" t="s">
        <v>196</v>
      </c>
      <c r="AT207" s="220" t="s">
        <v>242</v>
      </c>
      <c r="AU207" s="220" t="s">
        <v>83</v>
      </c>
      <c r="AY207" s="20" t="s">
        <v>146</v>
      </c>
      <c r="BE207" s="221">
        <f>IF(N207="základní",J207,0)</f>
        <v>0</v>
      </c>
      <c r="BF207" s="221">
        <f>IF(N207="snížená",J207,0)</f>
        <v>0</v>
      </c>
      <c r="BG207" s="221">
        <f>IF(N207="zákl. přenesená",J207,0)</f>
        <v>0</v>
      </c>
      <c r="BH207" s="221">
        <f>IF(N207="sníž. přenesená",J207,0)</f>
        <v>0</v>
      </c>
      <c r="BI207" s="221">
        <f>IF(N207="nulová",J207,0)</f>
        <v>0</v>
      </c>
      <c r="BJ207" s="20" t="s">
        <v>81</v>
      </c>
      <c r="BK207" s="221">
        <f>ROUND(I207*H207,2)</f>
        <v>0</v>
      </c>
      <c r="BL207" s="20" t="s">
        <v>152</v>
      </c>
      <c r="BM207" s="220" t="s">
        <v>380</v>
      </c>
    </row>
    <row r="208" s="2" customFormat="1">
      <c r="A208" s="41"/>
      <c r="B208" s="42"/>
      <c r="C208" s="43"/>
      <c r="D208" s="227" t="s">
        <v>156</v>
      </c>
      <c r="E208" s="43"/>
      <c r="F208" s="228" t="s">
        <v>381</v>
      </c>
      <c r="G208" s="43"/>
      <c r="H208" s="43"/>
      <c r="I208" s="224"/>
      <c r="J208" s="43"/>
      <c r="K208" s="43"/>
      <c r="L208" s="47"/>
      <c r="M208" s="225"/>
      <c r="N208" s="226"/>
      <c r="O208" s="87"/>
      <c r="P208" s="87"/>
      <c r="Q208" s="87"/>
      <c r="R208" s="87"/>
      <c r="S208" s="87"/>
      <c r="T208" s="88"/>
      <c r="U208" s="41"/>
      <c r="V208" s="41"/>
      <c r="W208" s="41"/>
      <c r="X208" s="41"/>
      <c r="Y208" s="41"/>
      <c r="Z208" s="41"/>
      <c r="AA208" s="41"/>
      <c r="AB208" s="41"/>
      <c r="AC208" s="41"/>
      <c r="AD208" s="41"/>
      <c r="AE208" s="41"/>
      <c r="AT208" s="20" t="s">
        <v>156</v>
      </c>
      <c r="AU208" s="20" t="s">
        <v>83</v>
      </c>
    </row>
    <row r="209" s="12" customFormat="1" ht="22.8" customHeight="1">
      <c r="A209" s="12"/>
      <c r="B209" s="192"/>
      <c r="C209" s="193"/>
      <c r="D209" s="194" t="s">
        <v>72</v>
      </c>
      <c r="E209" s="206" t="s">
        <v>196</v>
      </c>
      <c r="F209" s="206" t="s">
        <v>382</v>
      </c>
      <c r="G209" s="193"/>
      <c r="H209" s="193"/>
      <c r="I209" s="196"/>
      <c r="J209" s="207">
        <f>BK209</f>
        <v>0</v>
      </c>
      <c r="K209" s="193"/>
      <c r="L209" s="198"/>
      <c r="M209" s="199"/>
      <c r="N209" s="200"/>
      <c r="O209" s="200"/>
      <c r="P209" s="201">
        <f>SUM(P210:P230)</f>
        <v>0</v>
      </c>
      <c r="Q209" s="200"/>
      <c r="R209" s="201">
        <f>SUM(R210:R230)</f>
        <v>10.4835142</v>
      </c>
      <c r="S209" s="200"/>
      <c r="T209" s="202">
        <f>SUM(T210:T230)</f>
        <v>0</v>
      </c>
      <c r="U209" s="12"/>
      <c r="V209" s="12"/>
      <c r="W209" s="12"/>
      <c r="X209" s="12"/>
      <c r="Y209" s="12"/>
      <c r="Z209" s="12"/>
      <c r="AA209" s="12"/>
      <c r="AB209" s="12"/>
      <c r="AC209" s="12"/>
      <c r="AD209" s="12"/>
      <c r="AE209" s="12"/>
      <c r="AR209" s="203" t="s">
        <v>81</v>
      </c>
      <c r="AT209" s="204" t="s">
        <v>72</v>
      </c>
      <c r="AU209" s="204" t="s">
        <v>81</v>
      </c>
      <c r="AY209" s="203" t="s">
        <v>146</v>
      </c>
      <c r="BK209" s="205">
        <f>SUM(BK210:BK230)</f>
        <v>0</v>
      </c>
    </row>
    <row r="210" s="2" customFormat="1" ht="16.5" customHeight="1">
      <c r="A210" s="41"/>
      <c r="B210" s="42"/>
      <c r="C210" s="208" t="s">
        <v>383</v>
      </c>
      <c r="D210" s="208" t="s">
        <v>148</v>
      </c>
      <c r="E210" s="209" t="s">
        <v>384</v>
      </c>
      <c r="F210" s="210" t="s">
        <v>385</v>
      </c>
      <c r="G210" s="211" t="s">
        <v>269</v>
      </c>
      <c r="H210" s="212">
        <v>10</v>
      </c>
      <c r="I210" s="213"/>
      <c r="J210" s="214">
        <f>ROUND(I210*H210,2)</f>
        <v>0</v>
      </c>
      <c r="K210" s="215"/>
      <c r="L210" s="47"/>
      <c r="M210" s="216" t="s">
        <v>19</v>
      </c>
      <c r="N210" s="217" t="s">
        <v>44</v>
      </c>
      <c r="O210" s="87"/>
      <c r="P210" s="218">
        <f>O210*H210</f>
        <v>0</v>
      </c>
      <c r="Q210" s="218">
        <v>0.12422</v>
      </c>
      <c r="R210" s="218">
        <f>Q210*H210</f>
        <v>1.2422</v>
      </c>
      <c r="S210" s="218">
        <v>0</v>
      </c>
      <c r="T210" s="219">
        <f>S210*H210</f>
        <v>0</v>
      </c>
      <c r="U210" s="41"/>
      <c r="V210" s="41"/>
      <c r="W210" s="41"/>
      <c r="X210" s="41"/>
      <c r="Y210" s="41"/>
      <c r="Z210" s="41"/>
      <c r="AA210" s="41"/>
      <c r="AB210" s="41"/>
      <c r="AC210" s="41"/>
      <c r="AD210" s="41"/>
      <c r="AE210" s="41"/>
      <c r="AR210" s="220" t="s">
        <v>152</v>
      </c>
      <c r="AT210" s="220" t="s">
        <v>148</v>
      </c>
      <c r="AU210" s="220" t="s">
        <v>83</v>
      </c>
      <c r="AY210" s="20" t="s">
        <v>146</v>
      </c>
      <c r="BE210" s="221">
        <f>IF(N210="základní",J210,0)</f>
        <v>0</v>
      </c>
      <c r="BF210" s="221">
        <f>IF(N210="snížená",J210,0)</f>
        <v>0</v>
      </c>
      <c r="BG210" s="221">
        <f>IF(N210="zákl. přenesená",J210,0)</f>
        <v>0</v>
      </c>
      <c r="BH210" s="221">
        <f>IF(N210="sníž. přenesená",J210,0)</f>
        <v>0</v>
      </c>
      <c r="BI210" s="221">
        <f>IF(N210="nulová",J210,0)</f>
        <v>0</v>
      </c>
      <c r="BJ210" s="20" t="s">
        <v>81</v>
      </c>
      <c r="BK210" s="221">
        <f>ROUND(I210*H210,2)</f>
        <v>0</v>
      </c>
      <c r="BL210" s="20" t="s">
        <v>152</v>
      </c>
      <c r="BM210" s="220" t="s">
        <v>386</v>
      </c>
    </row>
    <row r="211" s="2" customFormat="1">
      <c r="A211" s="41"/>
      <c r="B211" s="42"/>
      <c r="C211" s="43"/>
      <c r="D211" s="222" t="s">
        <v>154</v>
      </c>
      <c r="E211" s="43"/>
      <c r="F211" s="223" t="s">
        <v>387</v>
      </c>
      <c r="G211" s="43"/>
      <c r="H211" s="43"/>
      <c r="I211" s="224"/>
      <c r="J211" s="43"/>
      <c r="K211" s="43"/>
      <c r="L211" s="47"/>
      <c r="M211" s="225"/>
      <c r="N211" s="226"/>
      <c r="O211" s="87"/>
      <c r="P211" s="87"/>
      <c r="Q211" s="87"/>
      <c r="R211" s="87"/>
      <c r="S211" s="87"/>
      <c r="T211" s="88"/>
      <c r="U211" s="41"/>
      <c r="V211" s="41"/>
      <c r="W211" s="41"/>
      <c r="X211" s="41"/>
      <c r="Y211" s="41"/>
      <c r="Z211" s="41"/>
      <c r="AA211" s="41"/>
      <c r="AB211" s="41"/>
      <c r="AC211" s="41"/>
      <c r="AD211" s="41"/>
      <c r="AE211" s="41"/>
      <c r="AT211" s="20" t="s">
        <v>154</v>
      </c>
      <c r="AU211" s="20" t="s">
        <v>83</v>
      </c>
    </row>
    <row r="212" s="2" customFormat="1" ht="16.5" customHeight="1">
      <c r="A212" s="41"/>
      <c r="B212" s="42"/>
      <c r="C212" s="261" t="s">
        <v>388</v>
      </c>
      <c r="D212" s="261" t="s">
        <v>242</v>
      </c>
      <c r="E212" s="262" t="s">
        <v>389</v>
      </c>
      <c r="F212" s="263" t="s">
        <v>390</v>
      </c>
      <c r="G212" s="264" t="s">
        <v>269</v>
      </c>
      <c r="H212" s="265">
        <v>10</v>
      </c>
      <c r="I212" s="266"/>
      <c r="J212" s="267">
        <f>ROUND(I212*H212,2)</f>
        <v>0</v>
      </c>
      <c r="K212" s="268"/>
      <c r="L212" s="269"/>
      <c r="M212" s="270" t="s">
        <v>19</v>
      </c>
      <c r="N212" s="271" t="s">
        <v>44</v>
      </c>
      <c r="O212" s="87"/>
      <c r="P212" s="218">
        <f>O212*H212</f>
        <v>0</v>
      </c>
      <c r="Q212" s="218">
        <v>0.067000000000000004</v>
      </c>
      <c r="R212" s="218">
        <f>Q212*H212</f>
        <v>0.67000000000000004</v>
      </c>
      <c r="S212" s="218">
        <v>0</v>
      </c>
      <c r="T212" s="219">
        <f>S212*H212</f>
        <v>0</v>
      </c>
      <c r="U212" s="41"/>
      <c r="V212" s="41"/>
      <c r="W212" s="41"/>
      <c r="X212" s="41"/>
      <c r="Y212" s="41"/>
      <c r="Z212" s="41"/>
      <c r="AA212" s="41"/>
      <c r="AB212" s="41"/>
      <c r="AC212" s="41"/>
      <c r="AD212" s="41"/>
      <c r="AE212" s="41"/>
      <c r="AR212" s="220" t="s">
        <v>196</v>
      </c>
      <c r="AT212" s="220" t="s">
        <v>242</v>
      </c>
      <c r="AU212" s="220" t="s">
        <v>83</v>
      </c>
      <c r="AY212" s="20" t="s">
        <v>146</v>
      </c>
      <c r="BE212" s="221">
        <f>IF(N212="základní",J212,0)</f>
        <v>0</v>
      </c>
      <c r="BF212" s="221">
        <f>IF(N212="snížená",J212,0)</f>
        <v>0</v>
      </c>
      <c r="BG212" s="221">
        <f>IF(N212="zákl. přenesená",J212,0)</f>
        <v>0</v>
      </c>
      <c r="BH212" s="221">
        <f>IF(N212="sníž. přenesená",J212,0)</f>
        <v>0</v>
      </c>
      <c r="BI212" s="221">
        <f>IF(N212="nulová",J212,0)</f>
        <v>0</v>
      </c>
      <c r="BJ212" s="20" t="s">
        <v>81</v>
      </c>
      <c r="BK212" s="221">
        <f>ROUND(I212*H212,2)</f>
        <v>0</v>
      </c>
      <c r="BL212" s="20" t="s">
        <v>152</v>
      </c>
      <c r="BM212" s="220" t="s">
        <v>391</v>
      </c>
    </row>
    <row r="213" s="2" customFormat="1" ht="16.5" customHeight="1">
      <c r="A213" s="41"/>
      <c r="B213" s="42"/>
      <c r="C213" s="208" t="s">
        <v>392</v>
      </c>
      <c r="D213" s="208" t="s">
        <v>148</v>
      </c>
      <c r="E213" s="209" t="s">
        <v>393</v>
      </c>
      <c r="F213" s="210" t="s">
        <v>394</v>
      </c>
      <c r="G213" s="211" t="s">
        <v>269</v>
      </c>
      <c r="H213" s="212">
        <v>10</v>
      </c>
      <c r="I213" s="213"/>
      <c r="J213" s="214">
        <f>ROUND(I213*H213,2)</f>
        <v>0</v>
      </c>
      <c r="K213" s="215"/>
      <c r="L213" s="47"/>
      <c r="M213" s="216" t="s">
        <v>19</v>
      </c>
      <c r="N213" s="217" t="s">
        <v>44</v>
      </c>
      <c r="O213" s="87"/>
      <c r="P213" s="218">
        <f>O213*H213</f>
        <v>0</v>
      </c>
      <c r="Q213" s="218">
        <v>0.02972</v>
      </c>
      <c r="R213" s="218">
        <f>Q213*H213</f>
        <v>0.29720000000000002</v>
      </c>
      <c r="S213" s="218">
        <v>0</v>
      </c>
      <c r="T213" s="219">
        <f>S213*H213</f>
        <v>0</v>
      </c>
      <c r="U213" s="41"/>
      <c r="V213" s="41"/>
      <c r="W213" s="41"/>
      <c r="X213" s="41"/>
      <c r="Y213" s="41"/>
      <c r="Z213" s="41"/>
      <c r="AA213" s="41"/>
      <c r="AB213" s="41"/>
      <c r="AC213" s="41"/>
      <c r="AD213" s="41"/>
      <c r="AE213" s="41"/>
      <c r="AR213" s="220" t="s">
        <v>152</v>
      </c>
      <c r="AT213" s="220" t="s">
        <v>148</v>
      </c>
      <c r="AU213" s="220" t="s">
        <v>83</v>
      </c>
      <c r="AY213" s="20" t="s">
        <v>146</v>
      </c>
      <c r="BE213" s="221">
        <f>IF(N213="základní",J213,0)</f>
        <v>0</v>
      </c>
      <c r="BF213" s="221">
        <f>IF(N213="snížená",J213,0)</f>
        <v>0</v>
      </c>
      <c r="BG213" s="221">
        <f>IF(N213="zákl. přenesená",J213,0)</f>
        <v>0</v>
      </c>
      <c r="BH213" s="221">
        <f>IF(N213="sníž. přenesená",J213,0)</f>
        <v>0</v>
      </c>
      <c r="BI213" s="221">
        <f>IF(N213="nulová",J213,0)</f>
        <v>0</v>
      </c>
      <c r="BJ213" s="20" t="s">
        <v>81</v>
      </c>
      <c r="BK213" s="221">
        <f>ROUND(I213*H213,2)</f>
        <v>0</v>
      </c>
      <c r="BL213" s="20" t="s">
        <v>152</v>
      </c>
      <c r="BM213" s="220" t="s">
        <v>395</v>
      </c>
    </row>
    <row r="214" s="2" customFormat="1">
      <c r="A214" s="41"/>
      <c r="B214" s="42"/>
      <c r="C214" s="43"/>
      <c r="D214" s="222" t="s">
        <v>154</v>
      </c>
      <c r="E214" s="43"/>
      <c r="F214" s="223" t="s">
        <v>396</v>
      </c>
      <c r="G214" s="43"/>
      <c r="H214" s="43"/>
      <c r="I214" s="224"/>
      <c r="J214" s="43"/>
      <c r="K214" s="43"/>
      <c r="L214" s="47"/>
      <c r="M214" s="225"/>
      <c r="N214" s="226"/>
      <c r="O214" s="87"/>
      <c r="P214" s="87"/>
      <c r="Q214" s="87"/>
      <c r="R214" s="87"/>
      <c r="S214" s="87"/>
      <c r="T214" s="88"/>
      <c r="U214" s="41"/>
      <c r="V214" s="41"/>
      <c r="W214" s="41"/>
      <c r="X214" s="41"/>
      <c r="Y214" s="41"/>
      <c r="Z214" s="41"/>
      <c r="AA214" s="41"/>
      <c r="AB214" s="41"/>
      <c r="AC214" s="41"/>
      <c r="AD214" s="41"/>
      <c r="AE214" s="41"/>
      <c r="AT214" s="20" t="s">
        <v>154</v>
      </c>
      <c r="AU214" s="20" t="s">
        <v>83</v>
      </c>
    </row>
    <row r="215" s="2" customFormat="1" ht="16.5" customHeight="1">
      <c r="A215" s="41"/>
      <c r="B215" s="42"/>
      <c r="C215" s="261" t="s">
        <v>397</v>
      </c>
      <c r="D215" s="261" t="s">
        <v>242</v>
      </c>
      <c r="E215" s="262" t="s">
        <v>398</v>
      </c>
      <c r="F215" s="263" t="s">
        <v>399</v>
      </c>
      <c r="G215" s="264" t="s">
        <v>269</v>
      </c>
      <c r="H215" s="265">
        <v>10</v>
      </c>
      <c r="I215" s="266"/>
      <c r="J215" s="267">
        <f>ROUND(I215*H215,2)</f>
        <v>0</v>
      </c>
      <c r="K215" s="268"/>
      <c r="L215" s="269"/>
      <c r="M215" s="270" t="s">
        <v>19</v>
      </c>
      <c r="N215" s="271" t="s">
        <v>44</v>
      </c>
      <c r="O215" s="87"/>
      <c r="P215" s="218">
        <f>O215*H215</f>
        <v>0</v>
      </c>
      <c r="Q215" s="218">
        <v>0.058000000000000003</v>
      </c>
      <c r="R215" s="218">
        <f>Q215*H215</f>
        <v>0.58000000000000007</v>
      </c>
      <c r="S215" s="218">
        <v>0</v>
      </c>
      <c r="T215" s="219">
        <f>S215*H215</f>
        <v>0</v>
      </c>
      <c r="U215" s="41"/>
      <c r="V215" s="41"/>
      <c r="W215" s="41"/>
      <c r="X215" s="41"/>
      <c r="Y215" s="41"/>
      <c r="Z215" s="41"/>
      <c r="AA215" s="41"/>
      <c r="AB215" s="41"/>
      <c r="AC215" s="41"/>
      <c r="AD215" s="41"/>
      <c r="AE215" s="41"/>
      <c r="AR215" s="220" t="s">
        <v>196</v>
      </c>
      <c r="AT215" s="220" t="s">
        <v>242</v>
      </c>
      <c r="AU215" s="220" t="s">
        <v>83</v>
      </c>
      <c r="AY215" s="20" t="s">
        <v>146</v>
      </c>
      <c r="BE215" s="221">
        <f>IF(N215="základní",J215,0)</f>
        <v>0</v>
      </c>
      <c r="BF215" s="221">
        <f>IF(N215="snížená",J215,0)</f>
        <v>0</v>
      </c>
      <c r="BG215" s="221">
        <f>IF(N215="zákl. přenesená",J215,0)</f>
        <v>0</v>
      </c>
      <c r="BH215" s="221">
        <f>IF(N215="sníž. přenesená",J215,0)</f>
        <v>0</v>
      </c>
      <c r="BI215" s="221">
        <f>IF(N215="nulová",J215,0)</f>
        <v>0</v>
      </c>
      <c r="BJ215" s="20" t="s">
        <v>81</v>
      </c>
      <c r="BK215" s="221">
        <f>ROUND(I215*H215,2)</f>
        <v>0</v>
      </c>
      <c r="BL215" s="20" t="s">
        <v>152</v>
      </c>
      <c r="BM215" s="220" t="s">
        <v>400</v>
      </c>
    </row>
    <row r="216" s="2" customFormat="1" ht="16.5" customHeight="1">
      <c r="A216" s="41"/>
      <c r="B216" s="42"/>
      <c r="C216" s="208" t="s">
        <v>401</v>
      </c>
      <c r="D216" s="208" t="s">
        <v>148</v>
      </c>
      <c r="E216" s="209" t="s">
        <v>402</v>
      </c>
      <c r="F216" s="210" t="s">
        <v>403</v>
      </c>
      <c r="G216" s="211" t="s">
        <v>269</v>
      </c>
      <c r="H216" s="212">
        <v>10</v>
      </c>
      <c r="I216" s="213"/>
      <c r="J216" s="214">
        <f>ROUND(I216*H216,2)</f>
        <v>0</v>
      </c>
      <c r="K216" s="215"/>
      <c r="L216" s="47"/>
      <c r="M216" s="216" t="s">
        <v>19</v>
      </c>
      <c r="N216" s="217" t="s">
        <v>44</v>
      </c>
      <c r="O216" s="87"/>
      <c r="P216" s="218">
        <f>O216*H216</f>
        <v>0</v>
      </c>
      <c r="Q216" s="218">
        <v>0.02972</v>
      </c>
      <c r="R216" s="218">
        <f>Q216*H216</f>
        <v>0.29720000000000002</v>
      </c>
      <c r="S216" s="218">
        <v>0</v>
      </c>
      <c r="T216" s="219">
        <f>S216*H216</f>
        <v>0</v>
      </c>
      <c r="U216" s="41"/>
      <c r="V216" s="41"/>
      <c r="W216" s="41"/>
      <c r="X216" s="41"/>
      <c r="Y216" s="41"/>
      <c r="Z216" s="41"/>
      <c r="AA216" s="41"/>
      <c r="AB216" s="41"/>
      <c r="AC216" s="41"/>
      <c r="AD216" s="41"/>
      <c r="AE216" s="41"/>
      <c r="AR216" s="220" t="s">
        <v>152</v>
      </c>
      <c r="AT216" s="220" t="s">
        <v>148</v>
      </c>
      <c r="AU216" s="220" t="s">
        <v>83</v>
      </c>
      <c r="AY216" s="20" t="s">
        <v>146</v>
      </c>
      <c r="BE216" s="221">
        <f>IF(N216="základní",J216,0)</f>
        <v>0</v>
      </c>
      <c r="BF216" s="221">
        <f>IF(N216="snížená",J216,0)</f>
        <v>0</v>
      </c>
      <c r="BG216" s="221">
        <f>IF(N216="zákl. přenesená",J216,0)</f>
        <v>0</v>
      </c>
      <c r="BH216" s="221">
        <f>IF(N216="sníž. přenesená",J216,0)</f>
        <v>0</v>
      </c>
      <c r="BI216" s="221">
        <f>IF(N216="nulová",J216,0)</f>
        <v>0</v>
      </c>
      <c r="BJ216" s="20" t="s">
        <v>81</v>
      </c>
      <c r="BK216" s="221">
        <f>ROUND(I216*H216,2)</f>
        <v>0</v>
      </c>
      <c r="BL216" s="20" t="s">
        <v>152</v>
      </c>
      <c r="BM216" s="220" t="s">
        <v>404</v>
      </c>
    </row>
    <row r="217" s="2" customFormat="1">
      <c r="A217" s="41"/>
      <c r="B217" s="42"/>
      <c r="C217" s="43"/>
      <c r="D217" s="222" t="s">
        <v>154</v>
      </c>
      <c r="E217" s="43"/>
      <c r="F217" s="223" t="s">
        <v>405</v>
      </c>
      <c r="G217" s="43"/>
      <c r="H217" s="43"/>
      <c r="I217" s="224"/>
      <c r="J217" s="43"/>
      <c r="K217" s="43"/>
      <c r="L217" s="47"/>
      <c r="M217" s="225"/>
      <c r="N217" s="226"/>
      <c r="O217" s="87"/>
      <c r="P217" s="87"/>
      <c r="Q217" s="87"/>
      <c r="R217" s="87"/>
      <c r="S217" s="87"/>
      <c r="T217" s="88"/>
      <c r="U217" s="41"/>
      <c r="V217" s="41"/>
      <c r="W217" s="41"/>
      <c r="X217" s="41"/>
      <c r="Y217" s="41"/>
      <c r="Z217" s="41"/>
      <c r="AA217" s="41"/>
      <c r="AB217" s="41"/>
      <c r="AC217" s="41"/>
      <c r="AD217" s="41"/>
      <c r="AE217" s="41"/>
      <c r="AT217" s="20" t="s">
        <v>154</v>
      </c>
      <c r="AU217" s="20" t="s">
        <v>83</v>
      </c>
    </row>
    <row r="218" s="2" customFormat="1" ht="16.5" customHeight="1">
      <c r="A218" s="41"/>
      <c r="B218" s="42"/>
      <c r="C218" s="261" t="s">
        <v>406</v>
      </c>
      <c r="D218" s="261" t="s">
        <v>242</v>
      </c>
      <c r="E218" s="262" t="s">
        <v>407</v>
      </c>
      <c r="F218" s="263" t="s">
        <v>408</v>
      </c>
      <c r="G218" s="264" t="s">
        <v>269</v>
      </c>
      <c r="H218" s="265">
        <v>10</v>
      </c>
      <c r="I218" s="266"/>
      <c r="J218" s="267">
        <f>ROUND(I218*H218,2)</f>
        <v>0</v>
      </c>
      <c r="K218" s="268"/>
      <c r="L218" s="269"/>
      <c r="M218" s="270" t="s">
        <v>19</v>
      </c>
      <c r="N218" s="271" t="s">
        <v>44</v>
      </c>
      <c r="O218" s="87"/>
      <c r="P218" s="218">
        <f>O218*H218</f>
        <v>0</v>
      </c>
      <c r="Q218" s="218">
        <v>0.057000000000000002</v>
      </c>
      <c r="R218" s="218">
        <f>Q218*H218</f>
        <v>0.57000000000000006</v>
      </c>
      <c r="S218" s="218">
        <v>0</v>
      </c>
      <c r="T218" s="219">
        <f>S218*H218</f>
        <v>0</v>
      </c>
      <c r="U218" s="41"/>
      <c r="V218" s="41"/>
      <c r="W218" s="41"/>
      <c r="X218" s="41"/>
      <c r="Y218" s="41"/>
      <c r="Z218" s="41"/>
      <c r="AA218" s="41"/>
      <c r="AB218" s="41"/>
      <c r="AC218" s="41"/>
      <c r="AD218" s="41"/>
      <c r="AE218" s="41"/>
      <c r="AR218" s="220" t="s">
        <v>196</v>
      </c>
      <c r="AT218" s="220" t="s">
        <v>242</v>
      </c>
      <c r="AU218" s="220" t="s">
        <v>83</v>
      </c>
      <c r="AY218" s="20" t="s">
        <v>146</v>
      </c>
      <c r="BE218" s="221">
        <f>IF(N218="základní",J218,0)</f>
        <v>0</v>
      </c>
      <c r="BF218" s="221">
        <f>IF(N218="snížená",J218,0)</f>
        <v>0</v>
      </c>
      <c r="BG218" s="221">
        <f>IF(N218="zákl. přenesená",J218,0)</f>
        <v>0</v>
      </c>
      <c r="BH218" s="221">
        <f>IF(N218="sníž. přenesená",J218,0)</f>
        <v>0</v>
      </c>
      <c r="BI218" s="221">
        <f>IF(N218="nulová",J218,0)</f>
        <v>0</v>
      </c>
      <c r="BJ218" s="20" t="s">
        <v>81</v>
      </c>
      <c r="BK218" s="221">
        <f>ROUND(I218*H218,2)</f>
        <v>0</v>
      </c>
      <c r="BL218" s="20" t="s">
        <v>152</v>
      </c>
      <c r="BM218" s="220" t="s">
        <v>409</v>
      </c>
    </row>
    <row r="219" s="2" customFormat="1" ht="16.5" customHeight="1">
      <c r="A219" s="41"/>
      <c r="B219" s="42"/>
      <c r="C219" s="208" t="s">
        <v>410</v>
      </c>
      <c r="D219" s="208" t="s">
        <v>148</v>
      </c>
      <c r="E219" s="209" t="s">
        <v>411</v>
      </c>
      <c r="F219" s="210" t="s">
        <v>412</v>
      </c>
      <c r="G219" s="211" t="s">
        <v>269</v>
      </c>
      <c r="H219" s="212">
        <v>10</v>
      </c>
      <c r="I219" s="213"/>
      <c r="J219" s="214">
        <f>ROUND(I219*H219,2)</f>
        <v>0</v>
      </c>
      <c r="K219" s="215"/>
      <c r="L219" s="47"/>
      <c r="M219" s="216" t="s">
        <v>19</v>
      </c>
      <c r="N219" s="217" t="s">
        <v>44</v>
      </c>
      <c r="O219" s="87"/>
      <c r="P219" s="218">
        <f>O219*H219</f>
        <v>0</v>
      </c>
      <c r="Q219" s="218">
        <v>0.02972</v>
      </c>
      <c r="R219" s="218">
        <f>Q219*H219</f>
        <v>0.29720000000000002</v>
      </c>
      <c r="S219" s="218">
        <v>0</v>
      </c>
      <c r="T219" s="219">
        <f>S219*H219</f>
        <v>0</v>
      </c>
      <c r="U219" s="41"/>
      <c r="V219" s="41"/>
      <c r="W219" s="41"/>
      <c r="X219" s="41"/>
      <c r="Y219" s="41"/>
      <c r="Z219" s="41"/>
      <c r="AA219" s="41"/>
      <c r="AB219" s="41"/>
      <c r="AC219" s="41"/>
      <c r="AD219" s="41"/>
      <c r="AE219" s="41"/>
      <c r="AR219" s="220" t="s">
        <v>152</v>
      </c>
      <c r="AT219" s="220" t="s">
        <v>148</v>
      </c>
      <c r="AU219" s="220" t="s">
        <v>83</v>
      </c>
      <c r="AY219" s="20" t="s">
        <v>146</v>
      </c>
      <c r="BE219" s="221">
        <f>IF(N219="základní",J219,0)</f>
        <v>0</v>
      </c>
      <c r="BF219" s="221">
        <f>IF(N219="snížená",J219,0)</f>
        <v>0</v>
      </c>
      <c r="BG219" s="221">
        <f>IF(N219="zákl. přenesená",J219,0)</f>
        <v>0</v>
      </c>
      <c r="BH219" s="221">
        <f>IF(N219="sníž. přenesená",J219,0)</f>
        <v>0</v>
      </c>
      <c r="BI219" s="221">
        <f>IF(N219="nulová",J219,0)</f>
        <v>0</v>
      </c>
      <c r="BJ219" s="20" t="s">
        <v>81</v>
      </c>
      <c r="BK219" s="221">
        <f>ROUND(I219*H219,2)</f>
        <v>0</v>
      </c>
      <c r="BL219" s="20" t="s">
        <v>152</v>
      </c>
      <c r="BM219" s="220" t="s">
        <v>413</v>
      </c>
    </row>
    <row r="220" s="2" customFormat="1">
      <c r="A220" s="41"/>
      <c r="B220" s="42"/>
      <c r="C220" s="43"/>
      <c r="D220" s="222" t="s">
        <v>154</v>
      </c>
      <c r="E220" s="43"/>
      <c r="F220" s="223" t="s">
        <v>414</v>
      </c>
      <c r="G220" s="43"/>
      <c r="H220" s="43"/>
      <c r="I220" s="224"/>
      <c r="J220" s="43"/>
      <c r="K220" s="43"/>
      <c r="L220" s="47"/>
      <c r="M220" s="225"/>
      <c r="N220" s="226"/>
      <c r="O220" s="87"/>
      <c r="P220" s="87"/>
      <c r="Q220" s="87"/>
      <c r="R220" s="87"/>
      <c r="S220" s="87"/>
      <c r="T220" s="88"/>
      <c r="U220" s="41"/>
      <c r="V220" s="41"/>
      <c r="W220" s="41"/>
      <c r="X220" s="41"/>
      <c r="Y220" s="41"/>
      <c r="Z220" s="41"/>
      <c r="AA220" s="41"/>
      <c r="AB220" s="41"/>
      <c r="AC220" s="41"/>
      <c r="AD220" s="41"/>
      <c r="AE220" s="41"/>
      <c r="AT220" s="20" t="s">
        <v>154</v>
      </c>
      <c r="AU220" s="20" t="s">
        <v>83</v>
      </c>
    </row>
    <row r="221" s="2" customFormat="1" ht="16.5" customHeight="1">
      <c r="A221" s="41"/>
      <c r="B221" s="42"/>
      <c r="C221" s="261" t="s">
        <v>415</v>
      </c>
      <c r="D221" s="261" t="s">
        <v>242</v>
      </c>
      <c r="E221" s="262" t="s">
        <v>416</v>
      </c>
      <c r="F221" s="263" t="s">
        <v>417</v>
      </c>
      <c r="G221" s="264" t="s">
        <v>269</v>
      </c>
      <c r="H221" s="265">
        <v>10</v>
      </c>
      <c r="I221" s="266"/>
      <c r="J221" s="267">
        <f>ROUND(I221*H221,2)</f>
        <v>0</v>
      </c>
      <c r="K221" s="268"/>
      <c r="L221" s="269"/>
      <c r="M221" s="270" t="s">
        <v>19</v>
      </c>
      <c r="N221" s="271" t="s">
        <v>44</v>
      </c>
      <c r="O221" s="87"/>
      <c r="P221" s="218">
        <f>O221*H221</f>
        <v>0</v>
      </c>
      <c r="Q221" s="218">
        <v>0.29799999999999999</v>
      </c>
      <c r="R221" s="218">
        <f>Q221*H221</f>
        <v>2.98</v>
      </c>
      <c r="S221" s="218">
        <v>0</v>
      </c>
      <c r="T221" s="219">
        <f>S221*H221</f>
        <v>0</v>
      </c>
      <c r="U221" s="41"/>
      <c r="V221" s="41"/>
      <c r="W221" s="41"/>
      <c r="X221" s="41"/>
      <c r="Y221" s="41"/>
      <c r="Z221" s="41"/>
      <c r="AA221" s="41"/>
      <c r="AB221" s="41"/>
      <c r="AC221" s="41"/>
      <c r="AD221" s="41"/>
      <c r="AE221" s="41"/>
      <c r="AR221" s="220" t="s">
        <v>196</v>
      </c>
      <c r="AT221" s="220" t="s">
        <v>242</v>
      </c>
      <c r="AU221" s="220" t="s">
        <v>83</v>
      </c>
      <c r="AY221" s="20" t="s">
        <v>146</v>
      </c>
      <c r="BE221" s="221">
        <f>IF(N221="základní",J221,0)</f>
        <v>0</v>
      </c>
      <c r="BF221" s="221">
        <f>IF(N221="snížená",J221,0)</f>
        <v>0</v>
      </c>
      <c r="BG221" s="221">
        <f>IF(N221="zákl. přenesená",J221,0)</f>
        <v>0</v>
      </c>
      <c r="BH221" s="221">
        <f>IF(N221="sníž. přenesená",J221,0)</f>
        <v>0</v>
      </c>
      <c r="BI221" s="221">
        <f>IF(N221="nulová",J221,0)</f>
        <v>0</v>
      </c>
      <c r="BJ221" s="20" t="s">
        <v>81</v>
      </c>
      <c r="BK221" s="221">
        <f>ROUND(I221*H221,2)</f>
        <v>0</v>
      </c>
      <c r="BL221" s="20" t="s">
        <v>152</v>
      </c>
      <c r="BM221" s="220" t="s">
        <v>418</v>
      </c>
    </row>
    <row r="222" s="2" customFormat="1" ht="16.5" customHeight="1">
      <c r="A222" s="41"/>
      <c r="B222" s="42"/>
      <c r="C222" s="208" t="s">
        <v>419</v>
      </c>
      <c r="D222" s="208" t="s">
        <v>148</v>
      </c>
      <c r="E222" s="209" t="s">
        <v>420</v>
      </c>
      <c r="F222" s="210" t="s">
        <v>421</v>
      </c>
      <c r="G222" s="211" t="s">
        <v>269</v>
      </c>
      <c r="H222" s="212">
        <v>10</v>
      </c>
      <c r="I222" s="213"/>
      <c r="J222" s="214">
        <f>ROUND(I222*H222,2)</f>
        <v>0</v>
      </c>
      <c r="K222" s="215"/>
      <c r="L222" s="47"/>
      <c r="M222" s="216" t="s">
        <v>19</v>
      </c>
      <c r="N222" s="217" t="s">
        <v>44</v>
      </c>
      <c r="O222" s="87"/>
      <c r="P222" s="218">
        <f>O222*H222</f>
        <v>0</v>
      </c>
      <c r="Q222" s="218">
        <v>0.21734000000000001</v>
      </c>
      <c r="R222" s="218">
        <f>Q222*H222</f>
        <v>2.1734</v>
      </c>
      <c r="S222" s="218">
        <v>0</v>
      </c>
      <c r="T222" s="219">
        <f>S222*H222</f>
        <v>0</v>
      </c>
      <c r="U222" s="41"/>
      <c r="V222" s="41"/>
      <c r="W222" s="41"/>
      <c r="X222" s="41"/>
      <c r="Y222" s="41"/>
      <c r="Z222" s="41"/>
      <c r="AA222" s="41"/>
      <c r="AB222" s="41"/>
      <c r="AC222" s="41"/>
      <c r="AD222" s="41"/>
      <c r="AE222" s="41"/>
      <c r="AR222" s="220" t="s">
        <v>152</v>
      </c>
      <c r="AT222" s="220" t="s">
        <v>148</v>
      </c>
      <c r="AU222" s="220" t="s">
        <v>83</v>
      </c>
      <c r="AY222" s="20" t="s">
        <v>146</v>
      </c>
      <c r="BE222" s="221">
        <f>IF(N222="základní",J222,0)</f>
        <v>0</v>
      </c>
      <c r="BF222" s="221">
        <f>IF(N222="snížená",J222,0)</f>
        <v>0</v>
      </c>
      <c r="BG222" s="221">
        <f>IF(N222="zákl. přenesená",J222,0)</f>
        <v>0</v>
      </c>
      <c r="BH222" s="221">
        <f>IF(N222="sníž. přenesená",J222,0)</f>
        <v>0</v>
      </c>
      <c r="BI222" s="221">
        <f>IF(N222="nulová",J222,0)</f>
        <v>0</v>
      </c>
      <c r="BJ222" s="20" t="s">
        <v>81</v>
      </c>
      <c r="BK222" s="221">
        <f>ROUND(I222*H222,2)</f>
        <v>0</v>
      </c>
      <c r="BL222" s="20" t="s">
        <v>152</v>
      </c>
      <c r="BM222" s="220" t="s">
        <v>422</v>
      </c>
    </row>
    <row r="223" s="2" customFormat="1">
      <c r="A223" s="41"/>
      <c r="B223" s="42"/>
      <c r="C223" s="43"/>
      <c r="D223" s="222" t="s">
        <v>154</v>
      </c>
      <c r="E223" s="43"/>
      <c r="F223" s="223" t="s">
        <v>423</v>
      </c>
      <c r="G223" s="43"/>
      <c r="H223" s="43"/>
      <c r="I223" s="224"/>
      <c r="J223" s="43"/>
      <c r="K223" s="43"/>
      <c r="L223" s="47"/>
      <c r="M223" s="225"/>
      <c r="N223" s="226"/>
      <c r="O223" s="87"/>
      <c r="P223" s="87"/>
      <c r="Q223" s="87"/>
      <c r="R223" s="87"/>
      <c r="S223" s="87"/>
      <c r="T223" s="88"/>
      <c r="U223" s="41"/>
      <c r="V223" s="41"/>
      <c r="W223" s="41"/>
      <c r="X223" s="41"/>
      <c r="Y223" s="41"/>
      <c r="Z223" s="41"/>
      <c r="AA223" s="41"/>
      <c r="AB223" s="41"/>
      <c r="AC223" s="41"/>
      <c r="AD223" s="41"/>
      <c r="AE223" s="41"/>
      <c r="AT223" s="20" t="s">
        <v>154</v>
      </c>
      <c r="AU223" s="20" t="s">
        <v>83</v>
      </c>
    </row>
    <row r="224" s="2" customFormat="1" ht="16.5" customHeight="1">
      <c r="A224" s="41"/>
      <c r="B224" s="42"/>
      <c r="C224" s="261" t="s">
        <v>424</v>
      </c>
      <c r="D224" s="261" t="s">
        <v>242</v>
      </c>
      <c r="E224" s="262" t="s">
        <v>425</v>
      </c>
      <c r="F224" s="263" t="s">
        <v>426</v>
      </c>
      <c r="G224" s="264" t="s">
        <v>269</v>
      </c>
      <c r="H224" s="265">
        <v>10</v>
      </c>
      <c r="I224" s="266"/>
      <c r="J224" s="267">
        <f>ROUND(I224*H224,2)</f>
        <v>0</v>
      </c>
      <c r="K224" s="268"/>
      <c r="L224" s="269"/>
      <c r="M224" s="270" t="s">
        <v>19</v>
      </c>
      <c r="N224" s="271" t="s">
        <v>44</v>
      </c>
      <c r="O224" s="87"/>
      <c r="P224" s="218">
        <f>O224*H224</f>
        <v>0</v>
      </c>
      <c r="Q224" s="218">
        <v>0.108</v>
      </c>
      <c r="R224" s="218">
        <f>Q224*H224</f>
        <v>1.0800000000000001</v>
      </c>
      <c r="S224" s="218">
        <v>0</v>
      </c>
      <c r="T224" s="219">
        <f>S224*H224</f>
        <v>0</v>
      </c>
      <c r="U224" s="41"/>
      <c r="V224" s="41"/>
      <c r="W224" s="41"/>
      <c r="X224" s="41"/>
      <c r="Y224" s="41"/>
      <c r="Z224" s="41"/>
      <c r="AA224" s="41"/>
      <c r="AB224" s="41"/>
      <c r="AC224" s="41"/>
      <c r="AD224" s="41"/>
      <c r="AE224" s="41"/>
      <c r="AR224" s="220" t="s">
        <v>196</v>
      </c>
      <c r="AT224" s="220" t="s">
        <v>242</v>
      </c>
      <c r="AU224" s="220" t="s">
        <v>83</v>
      </c>
      <c r="AY224" s="20" t="s">
        <v>146</v>
      </c>
      <c r="BE224" s="221">
        <f>IF(N224="základní",J224,0)</f>
        <v>0</v>
      </c>
      <c r="BF224" s="221">
        <f>IF(N224="snížená",J224,0)</f>
        <v>0</v>
      </c>
      <c r="BG224" s="221">
        <f>IF(N224="zákl. přenesená",J224,0)</f>
        <v>0</v>
      </c>
      <c r="BH224" s="221">
        <f>IF(N224="sníž. přenesená",J224,0)</f>
        <v>0</v>
      </c>
      <c r="BI224" s="221">
        <f>IF(N224="nulová",J224,0)</f>
        <v>0</v>
      </c>
      <c r="BJ224" s="20" t="s">
        <v>81</v>
      </c>
      <c r="BK224" s="221">
        <f>ROUND(I224*H224,2)</f>
        <v>0</v>
      </c>
      <c r="BL224" s="20" t="s">
        <v>152</v>
      </c>
      <c r="BM224" s="220" t="s">
        <v>427</v>
      </c>
    </row>
    <row r="225" s="2" customFormat="1" ht="16.5" customHeight="1">
      <c r="A225" s="41"/>
      <c r="B225" s="42"/>
      <c r="C225" s="208" t="s">
        <v>428</v>
      </c>
      <c r="D225" s="208" t="s">
        <v>148</v>
      </c>
      <c r="E225" s="209" t="s">
        <v>429</v>
      </c>
      <c r="F225" s="210" t="s">
        <v>430</v>
      </c>
      <c r="G225" s="211" t="s">
        <v>181</v>
      </c>
      <c r="H225" s="212">
        <v>13.173</v>
      </c>
      <c r="I225" s="213"/>
      <c r="J225" s="214">
        <f>ROUND(I225*H225,2)</f>
        <v>0</v>
      </c>
      <c r="K225" s="215"/>
      <c r="L225" s="47"/>
      <c r="M225" s="216" t="s">
        <v>19</v>
      </c>
      <c r="N225" s="217" t="s">
        <v>44</v>
      </c>
      <c r="O225" s="87"/>
      <c r="P225" s="218">
        <f>O225*H225</f>
        <v>0</v>
      </c>
      <c r="Q225" s="218">
        <v>0</v>
      </c>
      <c r="R225" s="218">
        <f>Q225*H225</f>
        <v>0</v>
      </c>
      <c r="S225" s="218">
        <v>0</v>
      </c>
      <c r="T225" s="219">
        <f>S225*H225</f>
        <v>0</v>
      </c>
      <c r="U225" s="41"/>
      <c r="V225" s="41"/>
      <c r="W225" s="41"/>
      <c r="X225" s="41"/>
      <c r="Y225" s="41"/>
      <c r="Z225" s="41"/>
      <c r="AA225" s="41"/>
      <c r="AB225" s="41"/>
      <c r="AC225" s="41"/>
      <c r="AD225" s="41"/>
      <c r="AE225" s="41"/>
      <c r="AR225" s="220" t="s">
        <v>152</v>
      </c>
      <c r="AT225" s="220" t="s">
        <v>148</v>
      </c>
      <c r="AU225" s="220" t="s">
        <v>83</v>
      </c>
      <c r="AY225" s="20" t="s">
        <v>146</v>
      </c>
      <c r="BE225" s="221">
        <f>IF(N225="základní",J225,0)</f>
        <v>0</v>
      </c>
      <c r="BF225" s="221">
        <f>IF(N225="snížená",J225,0)</f>
        <v>0</v>
      </c>
      <c r="BG225" s="221">
        <f>IF(N225="zákl. přenesená",J225,0)</f>
        <v>0</v>
      </c>
      <c r="BH225" s="221">
        <f>IF(N225="sníž. přenesená",J225,0)</f>
        <v>0</v>
      </c>
      <c r="BI225" s="221">
        <f>IF(N225="nulová",J225,0)</f>
        <v>0</v>
      </c>
      <c r="BJ225" s="20" t="s">
        <v>81</v>
      </c>
      <c r="BK225" s="221">
        <f>ROUND(I225*H225,2)</f>
        <v>0</v>
      </c>
      <c r="BL225" s="20" t="s">
        <v>152</v>
      </c>
      <c r="BM225" s="220" t="s">
        <v>431</v>
      </c>
    </row>
    <row r="226" s="2" customFormat="1">
      <c r="A226" s="41"/>
      <c r="B226" s="42"/>
      <c r="C226" s="43"/>
      <c r="D226" s="222" t="s">
        <v>154</v>
      </c>
      <c r="E226" s="43"/>
      <c r="F226" s="223" t="s">
        <v>432</v>
      </c>
      <c r="G226" s="43"/>
      <c r="H226" s="43"/>
      <c r="I226" s="224"/>
      <c r="J226" s="43"/>
      <c r="K226" s="43"/>
      <c r="L226" s="47"/>
      <c r="M226" s="225"/>
      <c r="N226" s="226"/>
      <c r="O226" s="87"/>
      <c r="P226" s="87"/>
      <c r="Q226" s="87"/>
      <c r="R226" s="87"/>
      <c r="S226" s="87"/>
      <c r="T226" s="88"/>
      <c r="U226" s="41"/>
      <c r="V226" s="41"/>
      <c r="W226" s="41"/>
      <c r="X226" s="41"/>
      <c r="Y226" s="41"/>
      <c r="Z226" s="41"/>
      <c r="AA226" s="41"/>
      <c r="AB226" s="41"/>
      <c r="AC226" s="41"/>
      <c r="AD226" s="41"/>
      <c r="AE226" s="41"/>
      <c r="AT226" s="20" t="s">
        <v>154</v>
      </c>
      <c r="AU226" s="20" t="s">
        <v>83</v>
      </c>
    </row>
    <row r="227" s="13" customFormat="1">
      <c r="A227" s="13"/>
      <c r="B227" s="229"/>
      <c r="C227" s="230"/>
      <c r="D227" s="227" t="s">
        <v>184</v>
      </c>
      <c r="E227" s="231" t="s">
        <v>19</v>
      </c>
      <c r="F227" s="232" t="s">
        <v>433</v>
      </c>
      <c r="G227" s="230"/>
      <c r="H227" s="233">
        <v>13.173</v>
      </c>
      <c r="I227" s="234"/>
      <c r="J227" s="230"/>
      <c r="K227" s="230"/>
      <c r="L227" s="235"/>
      <c r="M227" s="236"/>
      <c r="N227" s="237"/>
      <c r="O227" s="237"/>
      <c r="P227" s="237"/>
      <c r="Q227" s="237"/>
      <c r="R227" s="237"/>
      <c r="S227" s="237"/>
      <c r="T227" s="238"/>
      <c r="U227" s="13"/>
      <c r="V227" s="13"/>
      <c r="W227" s="13"/>
      <c r="X227" s="13"/>
      <c r="Y227" s="13"/>
      <c r="Z227" s="13"/>
      <c r="AA227" s="13"/>
      <c r="AB227" s="13"/>
      <c r="AC227" s="13"/>
      <c r="AD227" s="13"/>
      <c r="AE227" s="13"/>
      <c r="AT227" s="239" t="s">
        <v>184</v>
      </c>
      <c r="AU227" s="239" t="s">
        <v>83</v>
      </c>
      <c r="AV227" s="13" t="s">
        <v>83</v>
      </c>
      <c r="AW227" s="13" t="s">
        <v>35</v>
      </c>
      <c r="AX227" s="13" t="s">
        <v>81</v>
      </c>
      <c r="AY227" s="239" t="s">
        <v>146</v>
      </c>
    </row>
    <row r="228" s="2" customFormat="1" ht="16.5" customHeight="1">
      <c r="A228" s="41"/>
      <c r="B228" s="42"/>
      <c r="C228" s="208" t="s">
        <v>434</v>
      </c>
      <c r="D228" s="208" t="s">
        <v>148</v>
      </c>
      <c r="E228" s="209" t="s">
        <v>435</v>
      </c>
      <c r="F228" s="210" t="s">
        <v>436</v>
      </c>
      <c r="G228" s="211" t="s">
        <v>151</v>
      </c>
      <c r="H228" s="212">
        <v>73.709999999999994</v>
      </c>
      <c r="I228" s="213"/>
      <c r="J228" s="214">
        <f>ROUND(I228*H228,2)</f>
        <v>0</v>
      </c>
      <c r="K228" s="215"/>
      <c r="L228" s="47"/>
      <c r="M228" s="216" t="s">
        <v>19</v>
      </c>
      <c r="N228" s="217" t="s">
        <v>44</v>
      </c>
      <c r="O228" s="87"/>
      <c r="P228" s="218">
        <f>O228*H228</f>
        <v>0</v>
      </c>
      <c r="Q228" s="218">
        <v>0.0040200000000000001</v>
      </c>
      <c r="R228" s="218">
        <f>Q228*H228</f>
        <v>0.29631419999999997</v>
      </c>
      <c r="S228" s="218">
        <v>0</v>
      </c>
      <c r="T228" s="219">
        <f>S228*H228</f>
        <v>0</v>
      </c>
      <c r="U228" s="41"/>
      <c r="V228" s="41"/>
      <c r="W228" s="41"/>
      <c r="X228" s="41"/>
      <c r="Y228" s="41"/>
      <c r="Z228" s="41"/>
      <c r="AA228" s="41"/>
      <c r="AB228" s="41"/>
      <c r="AC228" s="41"/>
      <c r="AD228" s="41"/>
      <c r="AE228" s="41"/>
      <c r="AR228" s="220" t="s">
        <v>152</v>
      </c>
      <c r="AT228" s="220" t="s">
        <v>148</v>
      </c>
      <c r="AU228" s="220" t="s">
        <v>83</v>
      </c>
      <c r="AY228" s="20" t="s">
        <v>146</v>
      </c>
      <c r="BE228" s="221">
        <f>IF(N228="základní",J228,0)</f>
        <v>0</v>
      </c>
      <c r="BF228" s="221">
        <f>IF(N228="snížená",J228,0)</f>
        <v>0</v>
      </c>
      <c r="BG228" s="221">
        <f>IF(N228="zákl. přenesená",J228,0)</f>
        <v>0</v>
      </c>
      <c r="BH228" s="221">
        <f>IF(N228="sníž. přenesená",J228,0)</f>
        <v>0</v>
      </c>
      <c r="BI228" s="221">
        <f>IF(N228="nulová",J228,0)</f>
        <v>0</v>
      </c>
      <c r="BJ228" s="20" t="s">
        <v>81</v>
      </c>
      <c r="BK228" s="221">
        <f>ROUND(I228*H228,2)</f>
        <v>0</v>
      </c>
      <c r="BL228" s="20" t="s">
        <v>152</v>
      </c>
      <c r="BM228" s="220" t="s">
        <v>437</v>
      </c>
    </row>
    <row r="229" s="2" customFormat="1">
      <c r="A229" s="41"/>
      <c r="B229" s="42"/>
      <c r="C229" s="43"/>
      <c r="D229" s="222" t="s">
        <v>154</v>
      </c>
      <c r="E229" s="43"/>
      <c r="F229" s="223" t="s">
        <v>438</v>
      </c>
      <c r="G229" s="43"/>
      <c r="H229" s="43"/>
      <c r="I229" s="224"/>
      <c r="J229" s="43"/>
      <c r="K229" s="43"/>
      <c r="L229" s="47"/>
      <c r="M229" s="225"/>
      <c r="N229" s="226"/>
      <c r="O229" s="87"/>
      <c r="P229" s="87"/>
      <c r="Q229" s="87"/>
      <c r="R229" s="87"/>
      <c r="S229" s="87"/>
      <c r="T229" s="88"/>
      <c r="U229" s="41"/>
      <c r="V229" s="41"/>
      <c r="W229" s="41"/>
      <c r="X229" s="41"/>
      <c r="Y229" s="41"/>
      <c r="Z229" s="41"/>
      <c r="AA229" s="41"/>
      <c r="AB229" s="41"/>
      <c r="AC229" s="41"/>
      <c r="AD229" s="41"/>
      <c r="AE229" s="41"/>
      <c r="AT229" s="20" t="s">
        <v>154</v>
      </c>
      <c r="AU229" s="20" t="s">
        <v>83</v>
      </c>
    </row>
    <row r="230" s="13" customFormat="1">
      <c r="A230" s="13"/>
      <c r="B230" s="229"/>
      <c r="C230" s="230"/>
      <c r="D230" s="227" t="s">
        <v>184</v>
      </c>
      <c r="E230" s="231" t="s">
        <v>19</v>
      </c>
      <c r="F230" s="232" t="s">
        <v>439</v>
      </c>
      <c r="G230" s="230"/>
      <c r="H230" s="233">
        <v>73.709999999999994</v>
      </c>
      <c r="I230" s="234"/>
      <c r="J230" s="230"/>
      <c r="K230" s="230"/>
      <c r="L230" s="235"/>
      <c r="M230" s="236"/>
      <c r="N230" s="237"/>
      <c r="O230" s="237"/>
      <c r="P230" s="237"/>
      <c r="Q230" s="237"/>
      <c r="R230" s="237"/>
      <c r="S230" s="237"/>
      <c r="T230" s="238"/>
      <c r="U230" s="13"/>
      <c r="V230" s="13"/>
      <c r="W230" s="13"/>
      <c r="X230" s="13"/>
      <c r="Y230" s="13"/>
      <c r="Z230" s="13"/>
      <c r="AA230" s="13"/>
      <c r="AB230" s="13"/>
      <c r="AC230" s="13"/>
      <c r="AD230" s="13"/>
      <c r="AE230" s="13"/>
      <c r="AT230" s="239" t="s">
        <v>184</v>
      </c>
      <c r="AU230" s="239" t="s">
        <v>83</v>
      </c>
      <c r="AV230" s="13" t="s">
        <v>83</v>
      </c>
      <c r="AW230" s="13" t="s">
        <v>35</v>
      </c>
      <c r="AX230" s="13" t="s">
        <v>81</v>
      </c>
      <c r="AY230" s="239" t="s">
        <v>146</v>
      </c>
    </row>
    <row r="231" s="12" customFormat="1" ht="22.8" customHeight="1">
      <c r="A231" s="12"/>
      <c r="B231" s="192"/>
      <c r="C231" s="193"/>
      <c r="D231" s="194" t="s">
        <v>72</v>
      </c>
      <c r="E231" s="206" t="s">
        <v>203</v>
      </c>
      <c r="F231" s="206" t="s">
        <v>440</v>
      </c>
      <c r="G231" s="193"/>
      <c r="H231" s="193"/>
      <c r="I231" s="196"/>
      <c r="J231" s="207">
        <f>BK231</f>
        <v>0</v>
      </c>
      <c r="K231" s="193"/>
      <c r="L231" s="198"/>
      <c r="M231" s="199"/>
      <c r="N231" s="200"/>
      <c r="O231" s="200"/>
      <c r="P231" s="201">
        <f>SUM(P232:P273)</f>
        <v>0</v>
      </c>
      <c r="Q231" s="200"/>
      <c r="R231" s="201">
        <f>SUM(R232:R273)</f>
        <v>249.46014280000003</v>
      </c>
      <c r="S231" s="200"/>
      <c r="T231" s="202">
        <f>SUM(T232:T273)</f>
        <v>9.379999999999999</v>
      </c>
      <c r="U231" s="12"/>
      <c r="V231" s="12"/>
      <c r="W231" s="12"/>
      <c r="X231" s="12"/>
      <c r="Y231" s="12"/>
      <c r="Z231" s="12"/>
      <c r="AA231" s="12"/>
      <c r="AB231" s="12"/>
      <c r="AC231" s="12"/>
      <c r="AD231" s="12"/>
      <c r="AE231" s="12"/>
      <c r="AR231" s="203" t="s">
        <v>81</v>
      </c>
      <c r="AT231" s="204" t="s">
        <v>72</v>
      </c>
      <c r="AU231" s="204" t="s">
        <v>81</v>
      </c>
      <c r="AY231" s="203" t="s">
        <v>146</v>
      </c>
      <c r="BK231" s="205">
        <f>SUM(BK232:BK273)</f>
        <v>0</v>
      </c>
    </row>
    <row r="232" s="2" customFormat="1" ht="16.5" customHeight="1">
      <c r="A232" s="41"/>
      <c r="B232" s="42"/>
      <c r="C232" s="208" t="s">
        <v>441</v>
      </c>
      <c r="D232" s="208" t="s">
        <v>148</v>
      </c>
      <c r="E232" s="209" t="s">
        <v>442</v>
      </c>
      <c r="F232" s="210" t="s">
        <v>443</v>
      </c>
      <c r="G232" s="211" t="s">
        <v>269</v>
      </c>
      <c r="H232" s="212">
        <v>5</v>
      </c>
      <c r="I232" s="213"/>
      <c r="J232" s="214">
        <f>ROUND(I232*H232,2)</f>
        <v>0</v>
      </c>
      <c r="K232" s="215"/>
      <c r="L232" s="47"/>
      <c r="M232" s="216" t="s">
        <v>19</v>
      </c>
      <c r="N232" s="217" t="s">
        <v>44</v>
      </c>
      <c r="O232" s="87"/>
      <c r="P232" s="218">
        <f>O232*H232</f>
        <v>0</v>
      </c>
      <c r="Q232" s="218">
        <v>0.00069999999999999999</v>
      </c>
      <c r="R232" s="218">
        <f>Q232*H232</f>
        <v>0.0035000000000000001</v>
      </c>
      <c r="S232" s="218">
        <v>0</v>
      </c>
      <c r="T232" s="219">
        <f>S232*H232</f>
        <v>0</v>
      </c>
      <c r="U232" s="41"/>
      <c r="V232" s="41"/>
      <c r="W232" s="41"/>
      <c r="X232" s="41"/>
      <c r="Y232" s="41"/>
      <c r="Z232" s="41"/>
      <c r="AA232" s="41"/>
      <c r="AB232" s="41"/>
      <c r="AC232" s="41"/>
      <c r="AD232" s="41"/>
      <c r="AE232" s="41"/>
      <c r="AR232" s="220" t="s">
        <v>152</v>
      </c>
      <c r="AT232" s="220" t="s">
        <v>148</v>
      </c>
      <c r="AU232" s="220" t="s">
        <v>83</v>
      </c>
      <c r="AY232" s="20" t="s">
        <v>146</v>
      </c>
      <c r="BE232" s="221">
        <f>IF(N232="základní",J232,0)</f>
        <v>0</v>
      </c>
      <c r="BF232" s="221">
        <f>IF(N232="snížená",J232,0)</f>
        <v>0</v>
      </c>
      <c r="BG232" s="221">
        <f>IF(N232="zákl. přenesená",J232,0)</f>
        <v>0</v>
      </c>
      <c r="BH232" s="221">
        <f>IF(N232="sníž. přenesená",J232,0)</f>
        <v>0</v>
      </c>
      <c r="BI232" s="221">
        <f>IF(N232="nulová",J232,0)</f>
        <v>0</v>
      </c>
      <c r="BJ232" s="20" t="s">
        <v>81</v>
      </c>
      <c r="BK232" s="221">
        <f>ROUND(I232*H232,2)</f>
        <v>0</v>
      </c>
      <c r="BL232" s="20" t="s">
        <v>152</v>
      </c>
      <c r="BM232" s="220" t="s">
        <v>444</v>
      </c>
    </row>
    <row r="233" s="2" customFormat="1">
      <c r="A233" s="41"/>
      <c r="B233" s="42"/>
      <c r="C233" s="43"/>
      <c r="D233" s="222" t="s">
        <v>154</v>
      </c>
      <c r="E233" s="43"/>
      <c r="F233" s="223" t="s">
        <v>445</v>
      </c>
      <c r="G233" s="43"/>
      <c r="H233" s="43"/>
      <c r="I233" s="224"/>
      <c r="J233" s="43"/>
      <c r="K233" s="43"/>
      <c r="L233" s="47"/>
      <c r="M233" s="225"/>
      <c r="N233" s="226"/>
      <c r="O233" s="87"/>
      <c r="P233" s="87"/>
      <c r="Q233" s="87"/>
      <c r="R233" s="87"/>
      <c r="S233" s="87"/>
      <c r="T233" s="88"/>
      <c r="U233" s="41"/>
      <c r="V233" s="41"/>
      <c r="W233" s="41"/>
      <c r="X233" s="41"/>
      <c r="Y233" s="41"/>
      <c r="Z233" s="41"/>
      <c r="AA233" s="41"/>
      <c r="AB233" s="41"/>
      <c r="AC233" s="41"/>
      <c r="AD233" s="41"/>
      <c r="AE233" s="41"/>
      <c r="AT233" s="20" t="s">
        <v>154</v>
      </c>
      <c r="AU233" s="20" t="s">
        <v>83</v>
      </c>
    </row>
    <row r="234" s="2" customFormat="1" ht="16.5" customHeight="1">
      <c r="A234" s="41"/>
      <c r="B234" s="42"/>
      <c r="C234" s="208" t="s">
        <v>446</v>
      </c>
      <c r="D234" s="208" t="s">
        <v>148</v>
      </c>
      <c r="E234" s="209" t="s">
        <v>447</v>
      </c>
      <c r="F234" s="210" t="s">
        <v>448</v>
      </c>
      <c r="G234" s="211" t="s">
        <v>269</v>
      </c>
      <c r="H234" s="212">
        <v>5</v>
      </c>
      <c r="I234" s="213"/>
      <c r="J234" s="214">
        <f>ROUND(I234*H234,2)</f>
        <v>0</v>
      </c>
      <c r="K234" s="215"/>
      <c r="L234" s="47"/>
      <c r="M234" s="216" t="s">
        <v>19</v>
      </c>
      <c r="N234" s="217" t="s">
        <v>44</v>
      </c>
      <c r="O234" s="87"/>
      <c r="P234" s="218">
        <f>O234*H234</f>
        <v>0</v>
      </c>
      <c r="Q234" s="218">
        <v>0.10940999999999999</v>
      </c>
      <c r="R234" s="218">
        <f>Q234*H234</f>
        <v>0.54704999999999993</v>
      </c>
      <c r="S234" s="218">
        <v>0</v>
      </c>
      <c r="T234" s="219">
        <f>S234*H234</f>
        <v>0</v>
      </c>
      <c r="U234" s="41"/>
      <c r="V234" s="41"/>
      <c r="W234" s="41"/>
      <c r="X234" s="41"/>
      <c r="Y234" s="41"/>
      <c r="Z234" s="41"/>
      <c r="AA234" s="41"/>
      <c r="AB234" s="41"/>
      <c r="AC234" s="41"/>
      <c r="AD234" s="41"/>
      <c r="AE234" s="41"/>
      <c r="AR234" s="220" t="s">
        <v>152</v>
      </c>
      <c r="AT234" s="220" t="s">
        <v>148</v>
      </c>
      <c r="AU234" s="220" t="s">
        <v>83</v>
      </c>
      <c r="AY234" s="20" t="s">
        <v>146</v>
      </c>
      <c r="BE234" s="221">
        <f>IF(N234="základní",J234,0)</f>
        <v>0</v>
      </c>
      <c r="BF234" s="221">
        <f>IF(N234="snížená",J234,0)</f>
        <v>0</v>
      </c>
      <c r="BG234" s="221">
        <f>IF(N234="zákl. přenesená",J234,0)</f>
        <v>0</v>
      </c>
      <c r="BH234" s="221">
        <f>IF(N234="sníž. přenesená",J234,0)</f>
        <v>0</v>
      </c>
      <c r="BI234" s="221">
        <f>IF(N234="nulová",J234,0)</f>
        <v>0</v>
      </c>
      <c r="BJ234" s="20" t="s">
        <v>81</v>
      </c>
      <c r="BK234" s="221">
        <f>ROUND(I234*H234,2)</f>
        <v>0</v>
      </c>
      <c r="BL234" s="20" t="s">
        <v>152</v>
      </c>
      <c r="BM234" s="220" t="s">
        <v>449</v>
      </c>
    </row>
    <row r="235" s="2" customFormat="1">
      <c r="A235" s="41"/>
      <c r="B235" s="42"/>
      <c r="C235" s="43"/>
      <c r="D235" s="222" t="s">
        <v>154</v>
      </c>
      <c r="E235" s="43"/>
      <c r="F235" s="223" t="s">
        <v>450</v>
      </c>
      <c r="G235" s="43"/>
      <c r="H235" s="43"/>
      <c r="I235" s="224"/>
      <c r="J235" s="43"/>
      <c r="K235" s="43"/>
      <c r="L235" s="47"/>
      <c r="M235" s="225"/>
      <c r="N235" s="226"/>
      <c r="O235" s="87"/>
      <c r="P235" s="87"/>
      <c r="Q235" s="87"/>
      <c r="R235" s="87"/>
      <c r="S235" s="87"/>
      <c r="T235" s="88"/>
      <c r="U235" s="41"/>
      <c r="V235" s="41"/>
      <c r="W235" s="41"/>
      <c r="X235" s="41"/>
      <c r="Y235" s="41"/>
      <c r="Z235" s="41"/>
      <c r="AA235" s="41"/>
      <c r="AB235" s="41"/>
      <c r="AC235" s="41"/>
      <c r="AD235" s="41"/>
      <c r="AE235" s="41"/>
      <c r="AT235" s="20" t="s">
        <v>154</v>
      </c>
      <c r="AU235" s="20" t="s">
        <v>83</v>
      </c>
    </row>
    <row r="236" s="2" customFormat="1" ht="16.5" customHeight="1">
      <c r="A236" s="41"/>
      <c r="B236" s="42"/>
      <c r="C236" s="261" t="s">
        <v>451</v>
      </c>
      <c r="D236" s="261" t="s">
        <v>242</v>
      </c>
      <c r="E236" s="262" t="s">
        <v>452</v>
      </c>
      <c r="F236" s="263" t="s">
        <v>453</v>
      </c>
      <c r="G236" s="264" t="s">
        <v>269</v>
      </c>
      <c r="H236" s="265">
        <v>1</v>
      </c>
      <c r="I236" s="266"/>
      <c r="J236" s="267">
        <f>ROUND(I236*H236,2)</f>
        <v>0</v>
      </c>
      <c r="K236" s="268"/>
      <c r="L236" s="269"/>
      <c r="M236" s="270" t="s">
        <v>19</v>
      </c>
      <c r="N236" s="271" t="s">
        <v>44</v>
      </c>
      <c r="O236" s="87"/>
      <c r="P236" s="218">
        <f>O236*H236</f>
        <v>0</v>
      </c>
      <c r="Q236" s="218">
        <v>0.0035000000000000001</v>
      </c>
      <c r="R236" s="218">
        <f>Q236*H236</f>
        <v>0.0035000000000000001</v>
      </c>
      <c r="S236" s="218">
        <v>0</v>
      </c>
      <c r="T236" s="219">
        <f>S236*H236</f>
        <v>0</v>
      </c>
      <c r="U236" s="41"/>
      <c r="V236" s="41"/>
      <c r="W236" s="41"/>
      <c r="X236" s="41"/>
      <c r="Y236" s="41"/>
      <c r="Z236" s="41"/>
      <c r="AA236" s="41"/>
      <c r="AB236" s="41"/>
      <c r="AC236" s="41"/>
      <c r="AD236" s="41"/>
      <c r="AE236" s="41"/>
      <c r="AR236" s="220" t="s">
        <v>196</v>
      </c>
      <c r="AT236" s="220" t="s">
        <v>242</v>
      </c>
      <c r="AU236" s="220" t="s">
        <v>83</v>
      </c>
      <c r="AY236" s="20" t="s">
        <v>146</v>
      </c>
      <c r="BE236" s="221">
        <f>IF(N236="základní",J236,0)</f>
        <v>0</v>
      </c>
      <c r="BF236" s="221">
        <f>IF(N236="snížená",J236,0)</f>
        <v>0</v>
      </c>
      <c r="BG236" s="221">
        <f>IF(N236="zákl. přenesená",J236,0)</f>
        <v>0</v>
      </c>
      <c r="BH236" s="221">
        <f>IF(N236="sníž. přenesená",J236,0)</f>
        <v>0</v>
      </c>
      <c r="BI236" s="221">
        <f>IF(N236="nulová",J236,0)</f>
        <v>0</v>
      </c>
      <c r="BJ236" s="20" t="s">
        <v>81</v>
      </c>
      <c r="BK236" s="221">
        <f>ROUND(I236*H236,2)</f>
        <v>0</v>
      </c>
      <c r="BL236" s="20" t="s">
        <v>152</v>
      </c>
      <c r="BM236" s="220" t="s">
        <v>454</v>
      </c>
    </row>
    <row r="237" s="2" customFormat="1" ht="16.5" customHeight="1">
      <c r="A237" s="41"/>
      <c r="B237" s="42"/>
      <c r="C237" s="261" t="s">
        <v>455</v>
      </c>
      <c r="D237" s="261" t="s">
        <v>242</v>
      </c>
      <c r="E237" s="262" t="s">
        <v>456</v>
      </c>
      <c r="F237" s="263" t="s">
        <v>457</v>
      </c>
      <c r="G237" s="264" t="s">
        <v>269</v>
      </c>
      <c r="H237" s="265">
        <v>2</v>
      </c>
      <c r="I237" s="266"/>
      <c r="J237" s="267">
        <f>ROUND(I237*H237,2)</f>
        <v>0</v>
      </c>
      <c r="K237" s="268"/>
      <c r="L237" s="269"/>
      <c r="M237" s="270" t="s">
        <v>19</v>
      </c>
      <c r="N237" s="271" t="s">
        <v>44</v>
      </c>
      <c r="O237" s="87"/>
      <c r="P237" s="218">
        <f>O237*H237</f>
        <v>0</v>
      </c>
      <c r="Q237" s="218">
        <v>0.0040000000000000001</v>
      </c>
      <c r="R237" s="218">
        <f>Q237*H237</f>
        <v>0.0080000000000000002</v>
      </c>
      <c r="S237" s="218">
        <v>0</v>
      </c>
      <c r="T237" s="219">
        <f>S237*H237</f>
        <v>0</v>
      </c>
      <c r="U237" s="41"/>
      <c r="V237" s="41"/>
      <c r="W237" s="41"/>
      <c r="X237" s="41"/>
      <c r="Y237" s="41"/>
      <c r="Z237" s="41"/>
      <c r="AA237" s="41"/>
      <c r="AB237" s="41"/>
      <c r="AC237" s="41"/>
      <c r="AD237" s="41"/>
      <c r="AE237" s="41"/>
      <c r="AR237" s="220" t="s">
        <v>196</v>
      </c>
      <c r="AT237" s="220" t="s">
        <v>242</v>
      </c>
      <c r="AU237" s="220" t="s">
        <v>83</v>
      </c>
      <c r="AY237" s="20" t="s">
        <v>146</v>
      </c>
      <c r="BE237" s="221">
        <f>IF(N237="základní",J237,0)</f>
        <v>0</v>
      </c>
      <c r="BF237" s="221">
        <f>IF(N237="snížená",J237,0)</f>
        <v>0</v>
      </c>
      <c r="BG237" s="221">
        <f>IF(N237="zákl. přenesená",J237,0)</f>
        <v>0</v>
      </c>
      <c r="BH237" s="221">
        <f>IF(N237="sníž. přenesená",J237,0)</f>
        <v>0</v>
      </c>
      <c r="BI237" s="221">
        <f>IF(N237="nulová",J237,0)</f>
        <v>0</v>
      </c>
      <c r="BJ237" s="20" t="s">
        <v>81</v>
      </c>
      <c r="BK237" s="221">
        <f>ROUND(I237*H237,2)</f>
        <v>0</v>
      </c>
      <c r="BL237" s="20" t="s">
        <v>152</v>
      </c>
      <c r="BM237" s="220" t="s">
        <v>458</v>
      </c>
    </row>
    <row r="238" s="2" customFormat="1" ht="16.5" customHeight="1">
      <c r="A238" s="41"/>
      <c r="B238" s="42"/>
      <c r="C238" s="261" t="s">
        <v>459</v>
      </c>
      <c r="D238" s="261" t="s">
        <v>242</v>
      </c>
      <c r="E238" s="262" t="s">
        <v>460</v>
      </c>
      <c r="F238" s="263" t="s">
        <v>461</v>
      </c>
      <c r="G238" s="264" t="s">
        <v>269</v>
      </c>
      <c r="H238" s="265">
        <v>1</v>
      </c>
      <c r="I238" s="266"/>
      <c r="J238" s="267">
        <f>ROUND(I238*H238,2)</f>
        <v>0</v>
      </c>
      <c r="K238" s="268"/>
      <c r="L238" s="269"/>
      <c r="M238" s="270" t="s">
        <v>19</v>
      </c>
      <c r="N238" s="271" t="s">
        <v>44</v>
      </c>
      <c r="O238" s="87"/>
      <c r="P238" s="218">
        <f>O238*H238</f>
        <v>0</v>
      </c>
      <c r="Q238" s="218">
        <v>0.0050000000000000001</v>
      </c>
      <c r="R238" s="218">
        <f>Q238*H238</f>
        <v>0.0050000000000000001</v>
      </c>
      <c r="S238" s="218">
        <v>0</v>
      </c>
      <c r="T238" s="219">
        <f>S238*H238</f>
        <v>0</v>
      </c>
      <c r="U238" s="41"/>
      <c r="V238" s="41"/>
      <c r="W238" s="41"/>
      <c r="X238" s="41"/>
      <c r="Y238" s="41"/>
      <c r="Z238" s="41"/>
      <c r="AA238" s="41"/>
      <c r="AB238" s="41"/>
      <c r="AC238" s="41"/>
      <c r="AD238" s="41"/>
      <c r="AE238" s="41"/>
      <c r="AR238" s="220" t="s">
        <v>196</v>
      </c>
      <c r="AT238" s="220" t="s">
        <v>242</v>
      </c>
      <c r="AU238" s="220" t="s">
        <v>83</v>
      </c>
      <c r="AY238" s="20" t="s">
        <v>146</v>
      </c>
      <c r="BE238" s="221">
        <f>IF(N238="základní",J238,0)</f>
        <v>0</v>
      </c>
      <c r="BF238" s="221">
        <f>IF(N238="snížená",J238,0)</f>
        <v>0</v>
      </c>
      <c r="BG238" s="221">
        <f>IF(N238="zákl. přenesená",J238,0)</f>
        <v>0</v>
      </c>
      <c r="BH238" s="221">
        <f>IF(N238="sníž. přenesená",J238,0)</f>
        <v>0</v>
      </c>
      <c r="BI238" s="221">
        <f>IF(N238="nulová",J238,0)</f>
        <v>0</v>
      </c>
      <c r="BJ238" s="20" t="s">
        <v>81</v>
      </c>
      <c r="BK238" s="221">
        <f>ROUND(I238*H238,2)</f>
        <v>0</v>
      </c>
      <c r="BL238" s="20" t="s">
        <v>152</v>
      </c>
      <c r="BM238" s="220" t="s">
        <v>462</v>
      </c>
    </row>
    <row r="239" s="2" customFormat="1" ht="16.5" customHeight="1">
      <c r="A239" s="41"/>
      <c r="B239" s="42"/>
      <c r="C239" s="261" t="s">
        <v>463</v>
      </c>
      <c r="D239" s="261" t="s">
        <v>242</v>
      </c>
      <c r="E239" s="262" t="s">
        <v>464</v>
      </c>
      <c r="F239" s="263" t="s">
        <v>465</v>
      </c>
      <c r="G239" s="264" t="s">
        <v>269</v>
      </c>
      <c r="H239" s="265">
        <v>1</v>
      </c>
      <c r="I239" s="266"/>
      <c r="J239" s="267">
        <f>ROUND(I239*H239,2)</f>
        <v>0</v>
      </c>
      <c r="K239" s="268"/>
      <c r="L239" s="269"/>
      <c r="M239" s="270" t="s">
        <v>19</v>
      </c>
      <c r="N239" s="271" t="s">
        <v>44</v>
      </c>
      <c r="O239" s="87"/>
      <c r="P239" s="218">
        <f>O239*H239</f>
        <v>0</v>
      </c>
      <c r="Q239" s="218">
        <v>0.0025000000000000001</v>
      </c>
      <c r="R239" s="218">
        <f>Q239*H239</f>
        <v>0.0025000000000000001</v>
      </c>
      <c r="S239" s="218">
        <v>0</v>
      </c>
      <c r="T239" s="219">
        <f>S239*H239</f>
        <v>0</v>
      </c>
      <c r="U239" s="41"/>
      <c r="V239" s="41"/>
      <c r="W239" s="41"/>
      <c r="X239" s="41"/>
      <c r="Y239" s="41"/>
      <c r="Z239" s="41"/>
      <c r="AA239" s="41"/>
      <c r="AB239" s="41"/>
      <c r="AC239" s="41"/>
      <c r="AD239" s="41"/>
      <c r="AE239" s="41"/>
      <c r="AR239" s="220" t="s">
        <v>196</v>
      </c>
      <c r="AT239" s="220" t="s">
        <v>242</v>
      </c>
      <c r="AU239" s="220" t="s">
        <v>83</v>
      </c>
      <c r="AY239" s="20" t="s">
        <v>146</v>
      </c>
      <c r="BE239" s="221">
        <f>IF(N239="základní",J239,0)</f>
        <v>0</v>
      </c>
      <c r="BF239" s="221">
        <f>IF(N239="snížená",J239,0)</f>
        <v>0</v>
      </c>
      <c r="BG239" s="221">
        <f>IF(N239="zákl. přenesená",J239,0)</f>
        <v>0</v>
      </c>
      <c r="BH239" s="221">
        <f>IF(N239="sníž. přenesená",J239,0)</f>
        <v>0</v>
      </c>
      <c r="BI239" s="221">
        <f>IF(N239="nulová",J239,0)</f>
        <v>0</v>
      </c>
      <c r="BJ239" s="20" t="s">
        <v>81</v>
      </c>
      <c r="BK239" s="221">
        <f>ROUND(I239*H239,2)</f>
        <v>0</v>
      </c>
      <c r="BL239" s="20" t="s">
        <v>152</v>
      </c>
      <c r="BM239" s="220" t="s">
        <v>466</v>
      </c>
    </row>
    <row r="240" s="2" customFormat="1" ht="16.5" customHeight="1">
      <c r="A240" s="41"/>
      <c r="B240" s="42"/>
      <c r="C240" s="261" t="s">
        <v>467</v>
      </c>
      <c r="D240" s="261" t="s">
        <v>242</v>
      </c>
      <c r="E240" s="262" t="s">
        <v>468</v>
      </c>
      <c r="F240" s="263" t="s">
        <v>469</v>
      </c>
      <c r="G240" s="264" t="s">
        <v>269</v>
      </c>
      <c r="H240" s="265">
        <v>5</v>
      </c>
      <c r="I240" s="266"/>
      <c r="J240" s="267">
        <f>ROUND(I240*H240,2)</f>
        <v>0</v>
      </c>
      <c r="K240" s="268"/>
      <c r="L240" s="269"/>
      <c r="M240" s="270" t="s">
        <v>19</v>
      </c>
      <c r="N240" s="271" t="s">
        <v>44</v>
      </c>
      <c r="O240" s="87"/>
      <c r="P240" s="218">
        <f>O240*H240</f>
        <v>0</v>
      </c>
      <c r="Q240" s="218">
        <v>0.0033</v>
      </c>
      <c r="R240" s="218">
        <f>Q240*H240</f>
        <v>0.016500000000000001</v>
      </c>
      <c r="S240" s="218">
        <v>0</v>
      </c>
      <c r="T240" s="219">
        <f>S240*H240</f>
        <v>0</v>
      </c>
      <c r="U240" s="41"/>
      <c r="V240" s="41"/>
      <c r="W240" s="41"/>
      <c r="X240" s="41"/>
      <c r="Y240" s="41"/>
      <c r="Z240" s="41"/>
      <c r="AA240" s="41"/>
      <c r="AB240" s="41"/>
      <c r="AC240" s="41"/>
      <c r="AD240" s="41"/>
      <c r="AE240" s="41"/>
      <c r="AR240" s="220" t="s">
        <v>196</v>
      </c>
      <c r="AT240" s="220" t="s">
        <v>242</v>
      </c>
      <c r="AU240" s="220" t="s">
        <v>83</v>
      </c>
      <c r="AY240" s="20" t="s">
        <v>146</v>
      </c>
      <c r="BE240" s="221">
        <f>IF(N240="základní",J240,0)</f>
        <v>0</v>
      </c>
      <c r="BF240" s="221">
        <f>IF(N240="snížená",J240,0)</f>
        <v>0</v>
      </c>
      <c r="BG240" s="221">
        <f>IF(N240="zákl. přenesená",J240,0)</f>
        <v>0</v>
      </c>
      <c r="BH240" s="221">
        <f>IF(N240="sníž. přenesená",J240,0)</f>
        <v>0</v>
      </c>
      <c r="BI240" s="221">
        <f>IF(N240="nulová",J240,0)</f>
        <v>0</v>
      </c>
      <c r="BJ240" s="20" t="s">
        <v>81</v>
      </c>
      <c r="BK240" s="221">
        <f>ROUND(I240*H240,2)</f>
        <v>0</v>
      </c>
      <c r="BL240" s="20" t="s">
        <v>152</v>
      </c>
      <c r="BM240" s="220" t="s">
        <v>470</v>
      </c>
    </row>
    <row r="241" s="2" customFormat="1" ht="16.5" customHeight="1">
      <c r="A241" s="41"/>
      <c r="B241" s="42"/>
      <c r="C241" s="261" t="s">
        <v>471</v>
      </c>
      <c r="D241" s="261" t="s">
        <v>242</v>
      </c>
      <c r="E241" s="262" t="s">
        <v>472</v>
      </c>
      <c r="F241" s="263" t="s">
        <v>473</v>
      </c>
      <c r="G241" s="264" t="s">
        <v>269</v>
      </c>
      <c r="H241" s="265">
        <v>5</v>
      </c>
      <c r="I241" s="266"/>
      <c r="J241" s="267">
        <f>ROUND(I241*H241,2)</f>
        <v>0</v>
      </c>
      <c r="K241" s="268"/>
      <c r="L241" s="269"/>
      <c r="M241" s="270" t="s">
        <v>19</v>
      </c>
      <c r="N241" s="271" t="s">
        <v>44</v>
      </c>
      <c r="O241" s="87"/>
      <c r="P241" s="218">
        <f>O241*H241</f>
        <v>0</v>
      </c>
      <c r="Q241" s="218">
        <v>0.0064999999999999997</v>
      </c>
      <c r="R241" s="218">
        <f>Q241*H241</f>
        <v>0.032500000000000001</v>
      </c>
      <c r="S241" s="218">
        <v>0</v>
      </c>
      <c r="T241" s="219">
        <f>S241*H241</f>
        <v>0</v>
      </c>
      <c r="U241" s="41"/>
      <c r="V241" s="41"/>
      <c r="W241" s="41"/>
      <c r="X241" s="41"/>
      <c r="Y241" s="41"/>
      <c r="Z241" s="41"/>
      <c r="AA241" s="41"/>
      <c r="AB241" s="41"/>
      <c r="AC241" s="41"/>
      <c r="AD241" s="41"/>
      <c r="AE241" s="41"/>
      <c r="AR241" s="220" t="s">
        <v>196</v>
      </c>
      <c r="AT241" s="220" t="s">
        <v>242</v>
      </c>
      <c r="AU241" s="220" t="s">
        <v>83</v>
      </c>
      <c r="AY241" s="20" t="s">
        <v>146</v>
      </c>
      <c r="BE241" s="221">
        <f>IF(N241="základní",J241,0)</f>
        <v>0</v>
      </c>
      <c r="BF241" s="221">
        <f>IF(N241="snížená",J241,0)</f>
        <v>0</v>
      </c>
      <c r="BG241" s="221">
        <f>IF(N241="zákl. přenesená",J241,0)</f>
        <v>0</v>
      </c>
      <c r="BH241" s="221">
        <f>IF(N241="sníž. přenesená",J241,0)</f>
        <v>0</v>
      </c>
      <c r="BI241" s="221">
        <f>IF(N241="nulová",J241,0)</f>
        <v>0</v>
      </c>
      <c r="BJ241" s="20" t="s">
        <v>81</v>
      </c>
      <c r="BK241" s="221">
        <f>ROUND(I241*H241,2)</f>
        <v>0</v>
      </c>
      <c r="BL241" s="20" t="s">
        <v>152</v>
      </c>
      <c r="BM241" s="220" t="s">
        <v>474</v>
      </c>
    </row>
    <row r="242" s="2" customFormat="1" ht="16.5" customHeight="1">
      <c r="A242" s="41"/>
      <c r="B242" s="42"/>
      <c r="C242" s="261" t="s">
        <v>475</v>
      </c>
      <c r="D242" s="261" t="s">
        <v>242</v>
      </c>
      <c r="E242" s="262" t="s">
        <v>476</v>
      </c>
      <c r="F242" s="263" t="s">
        <v>477</v>
      </c>
      <c r="G242" s="264" t="s">
        <v>269</v>
      </c>
      <c r="H242" s="265">
        <v>5</v>
      </c>
      <c r="I242" s="266"/>
      <c r="J242" s="267">
        <f>ROUND(I242*H242,2)</f>
        <v>0</v>
      </c>
      <c r="K242" s="268"/>
      <c r="L242" s="269"/>
      <c r="M242" s="270" t="s">
        <v>19</v>
      </c>
      <c r="N242" s="271" t="s">
        <v>44</v>
      </c>
      <c r="O242" s="87"/>
      <c r="P242" s="218">
        <f>O242*H242</f>
        <v>0</v>
      </c>
      <c r="Q242" s="218">
        <v>0.00014999999999999999</v>
      </c>
      <c r="R242" s="218">
        <f>Q242*H242</f>
        <v>0.00074999999999999991</v>
      </c>
      <c r="S242" s="218">
        <v>0</v>
      </c>
      <c r="T242" s="219">
        <f>S242*H242</f>
        <v>0</v>
      </c>
      <c r="U242" s="41"/>
      <c r="V242" s="41"/>
      <c r="W242" s="41"/>
      <c r="X242" s="41"/>
      <c r="Y242" s="41"/>
      <c r="Z242" s="41"/>
      <c r="AA242" s="41"/>
      <c r="AB242" s="41"/>
      <c r="AC242" s="41"/>
      <c r="AD242" s="41"/>
      <c r="AE242" s="41"/>
      <c r="AR242" s="220" t="s">
        <v>196</v>
      </c>
      <c r="AT242" s="220" t="s">
        <v>242</v>
      </c>
      <c r="AU242" s="220" t="s">
        <v>83</v>
      </c>
      <c r="AY242" s="20" t="s">
        <v>146</v>
      </c>
      <c r="BE242" s="221">
        <f>IF(N242="základní",J242,0)</f>
        <v>0</v>
      </c>
      <c r="BF242" s="221">
        <f>IF(N242="snížená",J242,0)</f>
        <v>0</v>
      </c>
      <c r="BG242" s="221">
        <f>IF(N242="zákl. přenesená",J242,0)</f>
        <v>0</v>
      </c>
      <c r="BH242" s="221">
        <f>IF(N242="sníž. přenesená",J242,0)</f>
        <v>0</v>
      </c>
      <c r="BI242" s="221">
        <f>IF(N242="nulová",J242,0)</f>
        <v>0</v>
      </c>
      <c r="BJ242" s="20" t="s">
        <v>81</v>
      </c>
      <c r="BK242" s="221">
        <f>ROUND(I242*H242,2)</f>
        <v>0</v>
      </c>
      <c r="BL242" s="20" t="s">
        <v>152</v>
      </c>
      <c r="BM242" s="220" t="s">
        <v>478</v>
      </c>
    </row>
    <row r="243" s="2" customFormat="1" ht="16.5" customHeight="1">
      <c r="A243" s="41"/>
      <c r="B243" s="42"/>
      <c r="C243" s="261" t="s">
        <v>479</v>
      </c>
      <c r="D243" s="261" t="s">
        <v>242</v>
      </c>
      <c r="E243" s="262" t="s">
        <v>480</v>
      </c>
      <c r="F243" s="263" t="s">
        <v>481</v>
      </c>
      <c r="G243" s="264" t="s">
        <v>269</v>
      </c>
      <c r="H243" s="265">
        <v>5</v>
      </c>
      <c r="I243" s="266"/>
      <c r="J243" s="267">
        <f>ROUND(I243*H243,2)</f>
        <v>0</v>
      </c>
      <c r="K243" s="268"/>
      <c r="L243" s="269"/>
      <c r="M243" s="270" t="s">
        <v>19</v>
      </c>
      <c r="N243" s="271" t="s">
        <v>44</v>
      </c>
      <c r="O243" s="87"/>
      <c r="P243" s="218">
        <f>O243*H243</f>
        <v>0</v>
      </c>
      <c r="Q243" s="218">
        <v>0.00040000000000000002</v>
      </c>
      <c r="R243" s="218">
        <f>Q243*H243</f>
        <v>0.002</v>
      </c>
      <c r="S243" s="218">
        <v>0</v>
      </c>
      <c r="T243" s="219">
        <f>S243*H243</f>
        <v>0</v>
      </c>
      <c r="U243" s="41"/>
      <c r="V243" s="41"/>
      <c r="W243" s="41"/>
      <c r="X243" s="41"/>
      <c r="Y243" s="41"/>
      <c r="Z243" s="41"/>
      <c r="AA243" s="41"/>
      <c r="AB243" s="41"/>
      <c r="AC243" s="41"/>
      <c r="AD243" s="41"/>
      <c r="AE243" s="41"/>
      <c r="AR243" s="220" t="s">
        <v>196</v>
      </c>
      <c r="AT243" s="220" t="s">
        <v>242</v>
      </c>
      <c r="AU243" s="220" t="s">
        <v>83</v>
      </c>
      <c r="AY243" s="20" t="s">
        <v>146</v>
      </c>
      <c r="BE243" s="221">
        <f>IF(N243="základní",J243,0)</f>
        <v>0</v>
      </c>
      <c r="BF243" s="221">
        <f>IF(N243="snížená",J243,0)</f>
        <v>0</v>
      </c>
      <c r="BG243" s="221">
        <f>IF(N243="zákl. přenesená",J243,0)</f>
        <v>0</v>
      </c>
      <c r="BH243" s="221">
        <f>IF(N243="sníž. přenesená",J243,0)</f>
        <v>0</v>
      </c>
      <c r="BI243" s="221">
        <f>IF(N243="nulová",J243,0)</f>
        <v>0</v>
      </c>
      <c r="BJ243" s="20" t="s">
        <v>81</v>
      </c>
      <c r="BK243" s="221">
        <f>ROUND(I243*H243,2)</f>
        <v>0</v>
      </c>
      <c r="BL243" s="20" t="s">
        <v>152</v>
      </c>
      <c r="BM243" s="220" t="s">
        <v>482</v>
      </c>
    </row>
    <row r="244" s="2" customFormat="1" ht="16.5" customHeight="1">
      <c r="A244" s="41"/>
      <c r="B244" s="42"/>
      <c r="C244" s="208" t="s">
        <v>483</v>
      </c>
      <c r="D244" s="208" t="s">
        <v>148</v>
      </c>
      <c r="E244" s="209" t="s">
        <v>484</v>
      </c>
      <c r="F244" s="210" t="s">
        <v>485</v>
      </c>
      <c r="G244" s="211" t="s">
        <v>261</v>
      </c>
      <c r="H244" s="212">
        <v>215</v>
      </c>
      <c r="I244" s="213"/>
      <c r="J244" s="214">
        <f>ROUND(I244*H244,2)</f>
        <v>0</v>
      </c>
      <c r="K244" s="215"/>
      <c r="L244" s="47"/>
      <c r="M244" s="216" t="s">
        <v>19</v>
      </c>
      <c r="N244" s="217" t="s">
        <v>44</v>
      </c>
      <c r="O244" s="87"/>
      <c r="P244" s="218">
        <f>O244*H244</f>
        <v>0</v>
      </c>
      <c r="Q244" s="218">
        <v>0.00010000000000000001</v>
      </c>
      <c r="R244" s="218">
        <f>Q244*H244</f>
        <v>0.021500000000000002</v>
      </c>
      <c r="S244" s="218">
        <v>0</v>
      </c>
      <c r="T244" s="219">
        <f>S244*H244</f>
        <v>0</v>
      </c>
      <c r="U244" s="41"/>
      <c r="V244" s="41"/>
      <c r="W244" s="41"/>
      <c r="X244" s="41"/>
      <c r="Y244" s="41"/>
      <c r="Z244" s="41"/>
      <c r="AA244" s="41"/>
      <c r="AB244" s="41"/>
      <c r="AC244" s="41"/>
      <c r="AD244" s="41"/>
      <c r="AE244" s="41"/>
      <c r="AR244" s="220" t="s">
        <v>152</v>
      </c>
      <c r="AT244" s="220" t="s">
        <v>148</v>
      </c>
      <c r="AU244" s="220" t="s">
        <v>83</v>
      </c>
      <c r="AY244" s="20" t="s">
        <v>146</v>
      </c>
      <c r="BE244" s="221">
        <f>IF(N244="základní",J244,0)</f>
        <v>0</v>
      </c>
      <c r="BF244" s="221">
        <f>IF(N244="snížená",J244,0)</f>
        <v>0</v>
      </c>
      <c r="BG244" s="221">
        <f>IF(N244="zákl. přenesená",J244,0)</f>
        <v>0</v>
      </c>
      <c r="BH244" s="221">
        <f>IF(N244="sníž. přenesená",J244,0)</f>
        <v>0</v>
      </c>
      <c r="BI244" s="221">
        <f>IF(N244="nulová",J244,0)</f>
        <v>0</v>
      </c>
      <c r="BJ244" s="20" t="s">
        <v>81</v>
      </c>
      <c r="BK244" s="221">
        <f>ROUND(I244*H244,2)</f>
        <v>0</v>
      </c>
      <c r="BL244" s="20" t="s">
        <v>152</v>
      </c>
      <c r="BM244" s="220" t="s">
        <v>486</v>
      </c>
    </row>
    <row r="245" s="2" customFormat="1">
      <c r="A245" s="41"/>
      <c r="B245" s="42"/>
      <c r="C245" s="43"/>
      <c r="D245" s="222" t="s">
        <v>154</v>
      </c>
      <c r="E245" s="43"/>
      <c r="F245" s="223" t="s">
        <v>487</v>
      </c>
      <c r="G245" s="43"/>
      <c r="H245" s="43"/>
      <c r="I245" s="224"/>
      <c r="J245" s="43"/>
      <c r="K245" s="43"/>
      <c r="L245" s="47"/>
      <c r="M245" s="225"/>
      <c r="N245" s="226"/>
      <c r="O245" s="87"/>
      <c r="P245" s="87"/>
      <c r="Q245" s="87"/>
      <c r="R245" s="87"/>
      <c r="S245" s="87"/>
      <c r="T245" s="88"/>
      <c r="U245" s="41"/>
      <c r="V245" s="41"/>
      <c r="W245" s="41"/>
      <c r="X245" s="41"/>
      <c r="Y245" s="41"/>
      <c r="Z245" s="41"/>
      <c r="AA245" s="41"/>
      <c r="AB245" s="41"/>
      <c r="AC245" s="41"/>
      <c r="AD245" s="41"/>
      <c r="AE245" s="41"/>
      <c r="AT245" s="20" t="s">
        <v>154</v>
      </c>
      <c r="AU245" s="20" t="s">
        <v>83</v>
      </c>
    </row>
    <row r="246" s="2" customFormat="1" ht="16.5" customHeight="1">
      <c r="A246" s="41"/>
      <c r="B246" s="42"/>
      <c r="C246" s="208" t="s">
        <v>488</v>
      </c>
      <c r="D246" s="208" t="s">
        <v>148</v>
      </c>
      <c r="E246" s="209" t="s">
        <v>489</v>
      </c>
      <c r="F246" s="210" t="s">
        <v>490</v>
      </c>
      <c r="G246" s="211" t="s">
        <v>151</v>
      </c>
      <c r="H246" s="212">
        <v>45</v>
      </c>
      <c r="I246" s="213"/>
      <c r="J246" s="214">
        <f>ROUND(I246*H246,2)</f>
        <v>0</v>
      </c>
      <c r="K246" s="215"/>
      <c r="L246" s="47"/>
      <c r="M246" s="216" t="s">
        <v>19</v>
      </c>
      <c r="N246" s="217" t="s">
        <v>44</v>
      </c>
      <c r="O246" s="87"/>
      <c r="P246" s="218">
        <f>O246*H246</f>
        <v>0</v>
      </c>
      <c r="Q246" s="218">
        <v>0.0011999999999999999</v>
      </c>
      <c r="R246" s="218">
        <f>Q246*H246</f>
        <v>0.053999999999999992</v>
      </c>
      <c r="S246" s="218">
        <v>0</v>
      </c>
      <c r="T246" s="219">
        <f>S246*H246</f>
        <v>0</v>
      </c>
      <c r="U246" s="41"/>
      <c r="V246" s="41"/>
      <c r="W246" s="41"/>
      <c r="X246" s="41"/>
      <c r="Y246" s="41"/>
      <c r="Z246" s="41"/>
      <c r="AA246" s="41"/>
      <c r="AB246" s="41"/>
      <c r="AC246" s="41"/>
      <c r="AD246" s="41"/>
      <c r="AE246" s="41"/>
      <c r="AR246" s="220" t="s">
        <v>152</v>
      </c>
      <c r="AT246" s="220" t="s">
        <v>148</v>
      </c>
      <c r="AU246" s="220" t="s">
        <v>83</v>
      </c>
      <c r="AY246" s="20" t="s">
        <v>146</v>
      </c>
      <c r="BE246" s="221">
        <f>IF(N246="základní",J246,0)</f>
        <v>0</v>
      </c>
      <c r="BF246" s="221">
        <f>IF(N246="snížená",J246,0)</f>
        <v>0</v>
      </c>
      <c r="BG246" s="221">
        <f>IF(N246="zákl. přenesená",J246,0)</f>
        <v>0</v>
      </c>
      <c r="BH246" s="221">
        <f>IF(N246="sníž. přenesená",J246,0)</f>
        <v>0</v>
      </c>
      <c r="BI246" s="221">
        <f>IF(N246="nulová",J246,0)</f>
        <v>0</v>
      </c>
      <c r="BJ246" s="20" t="s">
        <v>81</v>
      </c>
      <c r="BK246" s="221">
        <f>ROUND(I246*H246,2)</f>
        <v>0</v>
      </c>
      <c r="BL246" s="20" t="s">
        <v>152</v>
      </c>
      <c r="BM246" s="220" t="s">
        <v>491</v>
      </c>
    </row>
    <row r="247" s="2" customFormat="1">
      <c r="A247" s="41"/>
      <c r="B247" s="42"/>
      <c r="C247" s="43"/>
      <c r="D247" s="222" t="s">
        <v>154</v>
      </c>
      <c r="E247" s="43"/>
      <c r="F247" s="223" t="s">
        <v>492</v>
      </c>
      <c r="G247" s="43"/>
      <c r="H247" s="43"/>
      <c r="I247" s="224"/>
      <c r="J247" s="43"/>
      <c r="K247" s="43"/>
      <c r="L247" s="47"/>
      <c r="M247" s="225"/>
      <c r="N247" s="226"/>
      <c r="O247" s="87"/>
      <c r="P247" s="87"/>
      <c r="Q247" s="87"/>
      <c r="R247" s="87"/>
      <c r="S247" s="87"/>
      <c r="T247" s="88"/>
      <c r="U247" s="41"/>
      <c r="V247" s="41"/>
      <c r="W247" s="41"/>
      <c r="X247" s="41"/>
      <c r="Y247" s="41"/>
      <c r="Z247" s="41"/>
      <c r="AA247" s="41"/>
      <c r="AB247" s="41"/>
      <c r="AC247" s="41"/>
      <c r="AD247" s="41"/>
      <c r="AE247" s="41"/>
      <c r="AT247" s="20" t="s">
        <v>154</v>
      </c>
      <c r="AU247" s="20" t="s">
        <v>83</v>
      </c>
    </row>
    <row r="248" s="2" customFormat="1" ht="24.15" customHeight="1">
      <c r="A248" s="41"/>
      <c r="B248" s="42"/>
      <c r="C248" s="208" t="s">
        <v>493</v>
      </c>
      <c r="D248" s="208" t="s">
        <v>148</v>
      </c>
      <c r="E248" s="209" t="s">
        <v>494</v>
      </c>
      <c r="F248" s="210" t="s">
        <v>495</v>
      </c>
      <c r="G248" s="211" t="s">
        <v>261</v>
      </c>
      <c r="H248" s="212">
        <v>215</v>
      </c>
      <c r="I248" s="213"/>
      <c r="J248" s="214">
        <f>ROUND(I248*H248,2)</f>
        <v>0</v>
      </c>
      <c r="K248" s="215"/>
      <c r="L248" s="47"/>
      <c r="M248" s="216" t="s">
        <v>19</v>
      </c>
      <c r="N248" s="217" t="s">
        <v>44</v>
      </c>
      <c r="O248" s="87"/>
      <c r="P248" s="218">
        <f>O248*H248</f>
        <v>0</v>
      </c>
      <c r="Q248" s="218">
        <v>0</v>
      </c>
      <c r="R248" s="218">
        <f>Q248*H248</f>
        <v>0</v>
      </c>
      <c r="S248" s="218">
        <v>0</v>
      </c>
      <c r="T248" s="219">
        <f>S248*H248</f>
        <v>0</v>
      </c>
      <c r="U248" s="41"/>
      <c r="V248" s="41"/>
      <c r="W248" s="41"/>
      <c r="X248" s="41"/>
      <c r="Y248" s="41"/>
      <c r="Z248" s="41"/>
      <c r="AA248" s="41"/>
      <c r="AB248" s="41"/>
      <c r="AC248" s="41"/>
      <c r="AD248" s="41"/>
      <c r="AE248" s="41"/>
      <c r="AR248" s="220" t="s">
        <v>152</v>
      </c>
      <c r="AT248" s="220" t="s">
        <v>148</v>
      </c>
      <c r="AU248" s="220" t="s">
        <v>83</v>
      </c>
      <c r="AY248" s="20" t="s">
        <v>146</v>
      </c>
      <c r="BE248" s="221">
        <f>IF(N248="základní",J248,0)</f>
        <v>0</v>
      </c>
      <c r="BF248" s="221">
        <f>IF(N248="snížená",J248,0)</f>
        <v>0</v>
      </c>
      <c r="BG248" s="221">
        <f>IF(N248="zákl. přenesená",J248,0)</f>
        <v>0</v>
      </c>
      <c r="BH248" s="221">
        <f>IF(N248="sníž. přenesená",J248,0)</f>
        <v>0</v>
      </c>
      <c r="BI248" s="221">
        <f>IF(N248="nulová",J248,0)</f>
        <v>0</v>
      </c>
      <c r="BJ248" s="20" t="s">
        <v>81</v>
      </c>
      <c r="BK248" s="221">
        <f>ROUND(I248*H248,2)</f>
        <v>0</v>
      </c>
      <c r="BL248" s="20" t="s">
        <v>152</v>
      </c>
      <c r="BM248" s="220" t="s">
        <v>496</v>
      </c>
    </row>
    <row r="249" s="2" customFormat="1">
      <c r="A249" s="41"/>
      <c r="B249" s="42"/>
      <c r="C249" s="43"/>
      <c r="D249" s="222" t="s">
        <v>154</v>
      </c>
      <c r="E249" s="43"/>
      <c r="F249" s="223" t="s">
        <v>497</v>
      </c>
      <c r="G249" s="43"/>
      <c r="H249" s="43"/>
      <c r="I249" s="224"/>
      <c r="J249" s="43"/>
      <c r="K249" s="43"/>
      <c r="L249" s="47"/>
      <c r="M249" s="225"/>
      <c r="N249" s="226"/>
      <c r="O249" s="87"/>
      <c r="P249" s="87"/>
      <c r="Q249" s="87"/>
      <c r="R249" s="87"/>
      <c r="S249" s="87"/>
      <c r="T249" s="88"/>
      <c r="U249" s="41"/>
      <c r="V249" s="41"/>
      <c r="W249" s="41"/>
      <c r="X249" s="41"/>
      <c r="Y249" s="41"/>
      <c r="Z249" s="41"/>
      <c r="AA249" s="41"/>
      <c r="AB249" s="41"/>
      <c r="AC249" s="41"/>
      <c r="AD249" s="41"/>
      <c r="AE249" s="41"/>
      <c r="AT249" s="20" t="s">
        <v>154</v>
      </c>
      <c r="AU249" s="20" t="s">
        <v>83</v>
      </c>
    </row>
    <row r="250" s="2" customFormat="1" ht="24.15" customHeight="1">
      <c r="A250" s="41"/>
      <c r="B250" s="42"/>
      <c r="C250" s="208" t="s">
        <v>498</v>
      </c>
      <c r="D250" s="208" t="s">
        <v>148</v>
      </c>
      <c r="E250" s="209" t="s">
        <v>499</v>
      </c>
      <c r="F250" s="210" t="s">
        <v>500</v>
      </c>
      <c r="G250" s="211" t="s">
        <v>151</v>
      </c>
      <c r="H250" s="212">
        <v>45</v>
      </c>
      <c r="I250" s="213"/>
      <c r="J250" s="214">
        <f>ROUND(I250*H250,2)</f>
        <v>0</v>
      </c>
      <c r="K250" s="215"/>
      <c r="L250" s="47"/>
      <c r="M250" s="216" t="s">
        <v>19</v>
      </c>
      <c r="N250" s="217" t="s">
        <v>44</v>
      </c>
      <c r="O250" s="87"/>
      <c r="P250" s="218">
        <f>O250*H250</f>
        <v>0</v>
      </c>
      <c r="Q250" s="218">
        <v>1.0000000000000001E-05</v>
      </c>
      <c r="R250" s="218">
        <f>Q250*H250</f>
        <v>0.00045000000000000004</v>
      </c>
      <c r="S250" s="218">
        <v>0</v>
      </c>
      <c r="T250" s="219">
        <f>S250*H250</f>
        <v>0</v>
      </c>
      <c r="U250" s="41"/>
      <c r="V250" s="41"/>
      <c r="W250" s="41"/>
      <c r="X250" s="41"/>
      <c r="Y250" s="41"/>
      <c r="Z250" s="41"/>
      <c r="AA250" s="41"/>
      <c r="AB250" s="41"/>
      <c r="AC250" s="41"/>
      <c r="AD250" s="41"/>
      <c r="AE250" s="41"/>
      <c r="AR250" s="220" t="s">
        <v>152</v>
      </c>
      <c r="AT250" s="220" t="s">
        <v>148</v>
      </c>
      <c r="AU250" s="220" t="s">
        <v>83</v>
      </c>
      <c r="AY250" s="20" t="s">
        <v>146</v>
      </c>
      <c r="BE250" s="221">
        <f>IF(N250="základní",J250,0)</f>
        <v>0</v>
      </c>
      <c r="BF250" s="221">
        <f>IF(N250="snížená",J250,0)</f>
        <v>0</v>
      </c>
      <c r="BG250" s="221">
        <f>IF(N250="zákl. přenesená",J250,0)</f>
        <v>0</v>
      </c>
      <c r="BH250" s="221">
        <f>IF(N250="sníž. přenesená",J250,0)</f>
        <v>0</v>
      </c>
      <c r="BI250" s="221">
        <f>IF(N250="nulová",J250,0)</f>
        <v>0</v>
      </c>
      <c r="BJ250" s="20" t="s">
        <v>81</v>
      </c>
      <c r="BK250" s="221">
        <f>ROUND(I250*H250,2)</f>
        <v>0</v>
      </c>
      <c r="BL250" s="20" t="s">
        <v>152</v>
      </c>
      <c r="BM250" s="220" t="s">
        <v>501</v>
      </c>
    </row>
    <row r="251" s="2" customFormat="1">
      <c r="A251" s="41"/>
      <c r="B251" s="42"/>
      <c r="C251" s="43"/>
      <c r="D251" s="222" t="s">
        <v>154</v>
      </c>
      <c r="E251" s="43"/>
      <c r="F251" s="223" t="s">
        <v>502</v>
      </c>
      <c r="G251" s="43"/>
      <c r="H251" s="43"/>
      <c r="I251" s="224"/>
      <c r="J251" s="43"/>
      <c r="K251" s="43"/>
      <c r="L251" s="47"/>
      <c r="M251" s="225"/>
      <c r="N251" s="226"/>
      <c r="O251" s="87"/>
      <c r="P251" s="87"/>
      <c r="Q251" s="87"/>
      <c r="R251" s="87"/>
      <c r="S251" s="87"/>
      <c r="T251" s="88"/>
      <c r="U251" s="41"/>
      <c r="V251" s="41"/>
      <c r="W251" s="41"/>
      <c r="X251" s="41"/>
      <c r="Y251" s="41"/>
      <c r="Z251" s="41"/>
      <c r="AA251" s="41"/>
      <c r="AB251" s="41"/>
      <c r="AC251" s="41"/>
      <c r="AD251" s="41"/>
      <c r="AE251" s="41"/>
      <c r="AT251" s="20" t="s">
        <v>154</v>
      </c>
      <c r="AU251" s="20" t="s">
        <v>83</v>
      </c>
    </row>
    <row r="252" s="2" customFormat="1" ht="24.15" customHeight="1">
      <c r="A252" s="41"/>
      <c r="B252" s="42"/>
      <c r="C252" s="208" t="s">
        <v>503</v>
      </c>
      <c r="D252" s="208" t="s">
        <v>148</v>
      </c>
      <c r="E252" s="209" t="s">
        <v>504</v>
      </c>
      <c r="F252" s="210" t="s">
        <v>505</v>
      </c>
      <c r="G252" s="211" t="s">
        <v>261</v>
      </c>
      <c r="H252" s="212">
        <v>855</v>
      </c>
      <c r="I252" s="213"/>
      <c r="J252" s="214">
        <f>ROUND(I252*H252,2)</f>
        <v>0</v>
      </c>
      <c r="K252" s="215"/>
      <c r="L252" s="47"/>
      <c r="M252" s="216" t="s">
        <v>19</v>
      </c>
      <c r="N252" s="217" t="s">
        <v>44</v>
      </c>
      <c r="O252" s="87"/>
      <c r="P252" s="218">
        <f>O252*H252</f>
        <v>0</v>
      </c>
      <c r="Q252" s="218">
        <v>0.15540000000000001</v>
      </c>
      <c r="R252" s="218">
        <f>Q252*H252</f>
        <v>132.86700000000002</v>
      </c>
      <c r="S252" s="218">
        <v>0</v>
      </c>
      <c r="T252" s="219">
        <f>S252*H252</f>
        <v>0</v>
      </c>
      <c r="U252" s="41"/>
      <c r="V252" s="41"/>
      <c r="W252" s="41"/>
      <c r="X252" s="41"/>
      <c r="Y252" s="41"/>
      <c r="Z252" s="41"/>
      <c r="AA252" s="41"/>
      <c r="AB252" s="41"/>
      <c r="AC252" s="41"/>
      <c r="AD252" s="41"/>
      <c r="AE252" s="41"/>
      <c r="AR252" s="220" t="s">
        <v>152</v>
      </c>
      <c r="AT252" s="220" t="s">
        <v>148</v>
      </c>
      <c r="AU252" s="220" t="s">
        <v>83</v>
      </c>
      <c r="AY252" s="20" t="s">
        <v>146</v>
      </c>
      <c r="BE252" s="221">
        <f>IF(N252="základní",J252,0)</f>
        <v>0</v>
      </c>
      <c r="BF252" s="221">
        <f>IF(N252="snížená",J252,0)</f>
        <v>0</v>
      </c>
      <c r="BG252" s="221">
        <f>IF(N252="zákl. přenesená",J252,0)</f>
        <v>0</v>
      </c>
      <c r="BH252" s="221">
        <f>IF(N252="sníž. přenesená",J252,0)</f>
        <v>0</v>
      </c>
      <c r="BI252" s="221">
        <f>IF(N252="nulová",J252,0)</f>
        <v>0</v>
      </c>
      <c r="BJ252" s="20" t="s">
        <v>81</v>
      </c>
      <c r="BK252" s="221">
        <f>ROUND(I252*H252,2)</f>
        <v>0</v>
      </c>
      <c r="BL252" s="20" t="s">
        <v>152</v>
      </c>
      <c r="BM252" s="220" t="s">
        <v>506</v>
      </c>
    </row>
    <row r="253" s="2" customFormat="1">
      <c r="A253" s="41"/>
      <c r="B253" s="42"/>
      <c r="C253" s="43"/>
      <c r="D253" s="222" t="s">
        <v>154</v>
      </c>
      <c r="E253" s="43"/>
      <c r="F253" s="223" t="s">
        <v>507</v>
      </c>
      <c r="G253" s="43"/>
      <c r="H253" s="43"/>
      <c r="I253" s="224"/>
      <c r="J253" s="43"/>
      <c r="K253" s="43"/>
      <c r="L253" s="47"/>
      <c r="M253" s="225"/>
      <c r="N253" s="226"/>
      <c r="O253" s="87"/>
      <c r="P253" s="87"/>
      <c r="Q253" s="87"/>
      <c r="R253" s="87"/>
      <c r="S253" s="87"/>
      <c r="T253" s="88"/>
      <c r="U253" s="41"/>
      <c r="V253" s="41"/>
      <c r="W253" s="41"/>
      <c r="X253" s="41"/>
      <c r="Y253" s="41"/>
      <c r="Z253" s="41"/>
      <c r="AA253" s="41"/>
      <c r="AB253" s="41"/>
      <c r="AC253" s="41"/>
      <c r="AD253" s="41"/>
      <c r="AE253" s="41"/>
      <c r="AT253" s="20" t="s">
        <v>154</v>
      </c>
      <c r="AU253" s="20" t="s">
        <v>83</v>
      </c>
    </row>
    <row r="254" s="2" customFormat="1" ht="16.5" customHeight="1">
      <c r="A254" s="41"/>
      <c r="B254" s="42"/>
      <c r="C254" s="261" t="s">
        <v>508</v>
      </c>
      <c r="D254" s="261" t="s">
        <v>242</v>
      </c>
      <c r="E254" s="262" t="s">
        <v>509</v>
      </c>
      <c r="F254" s="263" t="s">
        <v>510</v>
      </c>
      <c r="G254" s="264" t="s">
        <v>261</v>
      </c>
      <c r="H254" s="265">
        <v>872.10000000000002</v>
      </c>
      <c r="I254" s="266"/>
      <c r="J254" s="267">
        <f>ROUND(I254*H254,2)</f>
        <v>0</v>
      </c>
      <c r="K254" s="268"/>
      <c r="L254" s="269"/>
      <c r="M254" s="270" t="s">
        <v>19</v>
      </c>
      <c r="N254" s="271" t="s">
        <v>44</v>
      </c>
      <c r="O254" s="87"/>
      <c r="P254" s="218">
        <f>O254*H254</f>
        <v>0</v>
      </c>
      <c r="Q254" s="218">
        <v>0.080000000000000002</v>
      </c>
      <c r="R254" s="218">
        <f>Q254*H254</f>
        <v>69.768000000000001</v>
      </c>
      <c r="S254" s="218">
        <v>0</v>
      </c>
      <c r="T254" s="219">
        <f>S254*H254</f>
        <v>0</v>
      </c>
      <c r="U254" s="41"/>
      <c r="V254" s="41"/>
      <c r="W254" s="41"/>
      <c r="X254" s="41"/>
      <c r="Y254" s="41"/>
      <c r="Z254" s="41"/>
      <c r="AA254" s="41"/>
      <c r="AB254" s="41"/>
      <c r="AC254" s="41"/>
      <c r="AD254" s="41"/>
      <c r="AE254" s="41"/>
      <c r="AR254" s="220" t="s">
        <v>196</v>
      </c>
      <c r="AT254" s="220" t="s">
        <v>242</v>
      </c>
      <c r="AU254" s="220" t="s">
        <v>83</v>
      </c>
      <c r="AY254" s="20" t="s">
        <v>146</v>
      </c>
      <c r="BE254" s="221">
        <f>IF(N254="základní",J254,0)</f>
        <v>0</v>
      </c>
      <c r="BF254" s="221">
        <f>IF(N254="snížená",J254,0)</f>
        <v>0</v>
      </c>
      <c r="BG254" s="221">
        <f>IF(N254="zákl. přenesená",J254,0)</f>
        <v>0</v>
      </c>
      <c r="BH254" s="221">
        <f>IF(N254="sníž. přenesená",J254,0)</f>
        <v>0</v>
      </c>
      <c r="BI254" s="221">
        <f>IF(N254="nulová",J254,0)</f>
        <v>0</v>
      </c>
      <c r="BJ254" s="20" t="s">
        <v>81</v>
      </c>
      <c r="BK254" s="221">
        <f>ROUND(I254*H254,2)</f>
        <v>0</v>
      </c>
      <c r="BL254" s="20" t="s">
        <v>152</v>
      </c>
      <c r="BM254" s="220" t="s">
        <v>511</v>
      </c>
    </row>
    <row r="255" s="13" customFormat="1">
      <c r="A255" s="13"/>
      <c r="B255" s="229"/>
      <c r="C255" s="230"/>
      <c r="D255" s="227" t="s">
        <v>184</v>
      </c>
      <c r="E255" s="230"/>
      <c r="F255" s="232" t="s">
        <v>512</v>
      </c>
      <c r="G255" s="230"/>
      <c r="H255" s="233">
        <v>872.10000000000002</v>
      </c>
      <c r="I255" s="234"/>
      <c r="J255" s="230"/>
      <c r="K255" s="230"/>
      <c r="L255" s="235"/>
      <c r="M255" s="236"/>
      <c r="N255" s="237"/>
      <c r="O255" s="237"/>
      <c r="P255" s="237"/>
      <c r="Q255" s="237"/>
      <c r="R255" s="237"/>
      <c r="S255" s="237"/>
      <c r="T255" s="238"/>
      <c r="U255" s="13"/>
      <c r="V255" s="13"/>
      <c r="W255" s="13"/>
      <c r="X255" s="13"/>
      <c r="Y255" s="13"/>
      <c r="Z255" s="13"/>
      <c r="AA255" s="13"/>
      <c r="AB255" s="13"/>
      <c r="AC255" s="13"/>
      <c r="AD255" s="13"/>
      <c r="AE255" s="13"/>
      <c r="AT255" s="239" t="s">
        <v>184</v>
      </c>
      <c r="AU255" s="239" t="s">
        <v>83</v>
      </c>
      <c r="AV255" s="13" t="s">
        <v>83</v>
      </c>
      <c r="AW255" s="13" t="s">
        <v>4</v>
      </c>
      <c r="AX255" s="13" t="s">
        <v>81</v>
      </c>
      <c r="AY255" s="239" t="s">
        <v>146</v>
      </c>
    </row>
    <row r="256" s="2" customFormat="1" ht="24.15" customHeight="1">
      <c r="A256" s="41"/>
      <c r="B256" s="42"/>
      <c r="C256" s="208" t="s">
        <v>513</v>
      </c>
      <c r="D256" s="208" t="s">
        <v>148</v>
      </c>
      <c r="E256" s="209" t="s">
        <v>514</v>
      </c>
      <c r="F256" s="210" t="s">
        <v>515</v>
      </c>
      <c r="G256" s="211" t="s">
        <v>261</v>
      </c>
      <c r="H256" s="212">
        <v>247</v>
      </c>
      <c r="I256" s="213"/>
      <c r="J256" s="214">
        <f>ROUND(I256*H256,2)</f>
        <v>0</v>
      </c>
      <c r="K256" s="215"/>
      <c r="L256" s="47"/>
      <c r="M256" s="216" t="s">
        <v>19</v>
      </c>
      <c r="N256" s="217" t="s">
        <v>44</v>
      </c>
      <c r="O256" s="87"/>
      <c r="P256" s="218">
        <f>O256*H256</f>
        <v>0</v>
      </c>
      <c r="Q256" s="218">
        <v>0.1295</v>
      </c>
      <c r="R256" s="218">
        <f>Q256*H256</f>
        <v>31.986499999999999</v>
      </c>
      <c r="S256" s="218">
        <v>0</v>
      </c>
      <c r="T256" s="219">
        <f>S256*H256</f>
        <v>0</v>
      </c>
      <c r="U256" s="41"/>
      <c r="V256" s="41"/>
      <c r="W256" s="41"/>
      <c r="X256" s="41"/>
      <c r="Y256" s="41"/>
      <c r="Z256" s="41"/>
      <c r="AA256" s="41"/>
      <c r="AB256" s="41"/>
      <c r="AC256" s="41"/>
      <c r="AD256" s="41"/>
      <c r="AE256" s="41"/>
      <c r="AR256" s="220" t="s">
        <v>152</v>
      </c>
      <c r="AT256" s="220" t="s">
        <v>148</v>
      </c>
      <c r="AU256" s="220" t="s">
        <v>83</v>
      </c>
      <c r="AY256" s="20" t="s">
        <v>146</v>
      </c>
      <c r="BE256" s="221">
        <f>IF(N256="základní",J256,0)</f>
        <v>0</v>
      </c>
      <c r="BF256" s="221">
        <f>IF(N256="snížená",J256,0)</f>
        <v>0</v>
      </c>
      <c r="BG256" s="221">
        <f>IF(N256="zákl. přenesená",J256,0)</f>
        <v>0</v>
      </c>
      <c r="BH256" s="221">
        <f>IF(N256="sníž. přenesená",J256,0)</f>
        <v>0</v>
      </c>
      <c r="BI256" s="221">
        <f>IF(N256="nulová",J256,0)</f>
        <v>0</v>
      </c>
      <c r="BJ256" s="20" t="s">
        <v>81</v>
      </c>
      <c r="BK256" s="221">
        <f>ROUND(I256*H256,2)</f>
        <v>0</v>
      </c>
      <c r="BL256" s="20" t="s">
        <v>152</v>
      </c>
      <c r="BM256" s="220" t="s">
        <v>516</v>
      </c>
    </row>
    <row r="257" s="2" customFormat="1">
      <c r="A257" s="41"/>
      <c r="B257" s="42"/>
      <c r="C257" s="43"/>
      <c r="D257" s="222" t="s">
        <v>154</v>
      </c>
      <c r="E257" s="43"/>
      <c r="F257" s="223" t="s">
        <v>517</v>
      </c>
      <c r="G257" s="43"/>
      <c r="H257" s="43"/>
      <c r="I257" s="224"/>
      <c r="J257" s="43"/>
      <c r="K257" s="43"/>
      <c r="L257" s="47"/>
      <c r="M257" s="225"/>
      <c r="N257" s="226"/>
      <c r="O257" s="87"/>
      <c r="P257" s="87"/>
      <c r="Q257" s="87"/>
      <c r="R257" s="87"/>
      <c r="S257" s="87"/>
      <c r="T257" s="88"/>
      <c r="U257" s="41"/>
      <c r="V257" s="41"/>
      <c r="W257" s="41"/>
      <c r="X257" s="41"/>
      <c r="Y257" s="41"/>
      <c r="Z257" s="41"/>
      <c r="AA257" s="41"/>
      <c r="AB257" s="41"/>
      <c r="AC257" s="41"/>
      <c r="AD257" s="41"/>
      <c r="AE257" s="41"/>
      <c r="AT257" s="20" t="s">
        <v>154</v>
      </c>
      <c r="AU257" s="20" t="s">
        <v>83</v>
      </c>
    </row>
    <row r="258" s="2" customFormat="1" ht="16.5" customHeight="1">
      <c r="A258" s="41"/>
      <c r="B258" s="42"/>
      <c r="C258" s="261" t="s">
        <v>518</v>
      </c>
      <c r="D258" s="261" t="s">
        <v>242</v>
      </c>
      <c r="E258" s="262" t="s">
        <v>519</v>
      </c>
      <c r="F258" s="263" t="s">
        <v>520</v>
      </c>
      <c r="G258" s="264" t="s">
        <v>261</v>
      </c>
      <c r="H258" s="265">
        <v>251.94</v>
      </c>
      <c r="I258" s="266"/>
      <c r="J258" s="267">
        <f>ROUND(I258*H258,2)</f>
        <v>0</v>
      </c>
      <c r="K258" s="268"/>
      <c r="L258" s="269"/>
      <c r="M258" s="270" t="s">
        <v>19</v>
      </c>
      <c r="N258" s="271" t="s">
        <v>44</v>
      </c>
      <c r="O258" s="87"/>
      <c r="P258" s="218">
        <f>O258*H258</f>
        <v>0</v>
      </c>
      <c r="Q258" s="218">
        <v>0.056120000000000003</v>
      </c>
      <c r="R258" s="218">
        <f>Q258*H258</f>
        <v>14.138872800000002</v>
      </c>
      <c r="S258" s="218">
        <v>0</v>
      </c>
      <c r="T258" s="219">
        <f>S258*H258</f>
        <v>0</v>
      </c>
      <c r="U258" s="41"/>
      <c r="V258" s="41"/>
      <c r="W258" s="41"/>
      <c r="X258" s="41"/>
      <c r="Y258" s="41"/>
      <c r="Z258" s="41"/>
      <c r="AA258" s="41"/>
      <c r="AB258" s="41"/>
      <c r="AC258" s="41"/>
      <c r="AD258" s="41"/>
      <c r="AE258" s="41"/>
      <c r="AR258" s="220" t="s">
        <v>196</v>
      </c>
      <c r="AT258" s="220" t="s">
        <v>242</v>
      </c>
      <c r="AU258" s="220" t="s">
        <v>83</v>
      </c>
      <c r="AY258" s="20" t="s">
        <v>146</v>
      </c>
      <c r="BE258" s="221">
        <f>IF(N258="základní",J258,0)</f>
        <v>0</v>
      </c>
      <c r="BF258" s="221">
        <f>IF(N258="snížená",J258,0)</f>
        <v>0</v>
      </c>
      <c r="BG258" s="221">
        <f>IF(N258="zákl. přenesená",J258,0)</f>
        <v>0</v>
      </c>
      <c r="BH258" s="221">
        <f>IF(N258="sníž. přenesená",J258,0)</f>
        <v>0</v>
      </c>
      <c r="BI258" s="221">
        <f>IF(N258="nulová",J258,0)</f>
        <v>0</v>
      </c>
      <c r="BJ258" s="20" t="s">
        <v>81</v>
      </c>
      <c r="BK258" s="221">
        <f>ROUND(I258*H258,2)</f>
        <v>0</v>
      </c>
      <c r="BL258" s="20" t="s">
        <v>152</v>
      </c>
      <c r="BM258" s="220" t="s">
        <v>521</v>
      </c>
    </row>
    <row r="259" s="13" customFormat="1">
      <c r="A259" s="13"/>
      <c r="B259" s="229"/>
      <c r="C259" s="230"/>
      <c r="D259" s="227" t="s">
        <v>184</v>
      </c>
      <c r="E259" s="230"/>
      <c r="F259" s="232" t="s">
        <v>522</v>
      </c>
      <c r="G259" s="230"/>
      <c r="H259" s="233">
        <v>251.94</v>
      </c>
      <c r="I259" s="234"/>
      <c r="J259" s="230"/>
      <c r="K259" s="230"/>
      <c r="L259" s="235"/>
      <c r="M259" s="236"/>
      <c r="N259" s="237"/>
      <c r="O259" s="237"/>
      <c r="P259" s="237"/>
      <c r="Q259" s="237"/>
      <c r="R259" s="237"/>
      <c r="S259" s="237"/>
      <c r="T259" s="238"/>
      <c r="U259" s="13"/>
      <c r="V259" s="13"/>
      <c r="W259" s="13"/>
      <c r="X259" s="13"/>
      <c r="Y259" s="13"/>
      <c r="Z259" s="13"/>
      <c r="AA259" s="13"/>
      <c r="AB259" s="13"/>
      <c r="AC259" s="13"/>
      <c r="AD259" s="13"/>
      <c r="AE259" s="13"/>
      <c r="AT259" s="239" t="s">
        <v>184</v>
      </c>
      <c r="AU259" s="239" t="s">
        <v>83</v>
      </c>
      <c r="AV259" s="13" t="s">
        <v>83</v>
      </c>
      <c r="AW259" s="13" t="s">
        <v>4</v>
      </c>
      <c r="AX259" s="13" t="s">
        <v>81</v>
      </c>
      <c r="AY259" s="239" t="s">
        <v>146</v>
      </c>
    </row>
    <row r="260" s="2" customFormat="1" ht="21.75" customHeight="1">
      <c r="A260" s="41"/>
      <c r="B260" s="42"/>
      <c r="C260" s="208" t="s">
        <v>523</v>
      </c>
      <c r="D260" s="208" t="s">
        <v>148</v>
      </c>
      <c r="E260" s="209" t="s">
        <v>524</v>
      </c>
      <c r="F260" s="210" t="s">
        <v>525</v>
      </c>
      <c r="G260" s="211" t="s">
        <v>261</v>
      </c>
      <c r="H260" s="212">
        <v>28</v>
      </c>
      <c r="I260" s="213"/>
      <c r="J260" s="214">
        <f>ROUND(I260*H260,2)</f>
        <v>0</v>
      </c>
      <c r="K260" s="215"/>
      <c r="L260" s="47"/>
      <c r="M260" s="216" t="s">
        <v>19</v>
      </c>
      <c r="N260" s="217" t="s">
        <v>44</v>
      </c>
      <c r="O260" s="87"/>
      <c r="P260" s="218">
        <f>O260*H260</f>
        <v>0</v>
      </c>
      <c r="Q260" s="218">
        <v>0</v>
      </c>
      <c r="R260" s="218">
        <f>Q260*H260</f>
        <v>0</v>
      </c>
      <c r="S260" s="218">
        <v>0</v>
      </c>
      <c r="T260" s="219">
        <f>S260*H260</f>
        <v>0</v>
      </c>
      <c r="U260" s="41"/>
      <c r="V260" s="41"/>
      <c r="W260" s="41"/>
      <c r="X260" s="41"/>
      <c r="Y260" s="41"/>
      <c r="Z260" s="41"/>
      <c r="AA260" s="41"/>
      <c r="AB260" s="41"/>
      <c r="AC260" s="41"/>
      <c r="AD260" s="41"/>
      <c r="AE260" s="41"/>
      <c r="AR260" s="220" t="s">
        <v>152</v>
      </c>
      <c r="AT260" s="220" t="s">
        <v>148</v>
      </c>
      <c r="AU260" s="220" t="s">
        <v>83</v>
      </c>
      <c r="AY260" s="20" t="s">
        <v>146</v>
      </c>
      <c r="BE260" s="221">
        <f>IF(N260="základní",J260,0)</f>
        <v>0</v>
      </c>
      <c r="BF260" s="221">
        <f>IF(N260="snížená",J260,0)</f>
        <v>0</v>
      </c>
      <c r="BG260" s="221">
        <f>IF(N260="zákl. přenesená",J260,0)</f>
        <v>0</v>
      </c>
      <c r="BH260" s="221">
        <f>IF(N260="sníž. přenesená",J260,0)</f>
        <v>0</v>
      </c>
      <c r="BI260" s="221">
        <f>IF(N260="nulová",J260,0)</f>
        <v>0</v>
      </c>
      <c r="BJ260" s="20" t="s">
        <v>81</v>
      </c>
      <c r="BK260" s="221">
        <f>ROUND(I260*H260,2)</f>
        <v>0</v>
      </c>
      <c r="BL260" s="20" t="s">
        <v>152</v>
      </c>
      <c r="BM260" s="220" t="s">
        <v>526</v>
      </c>
    </row>
    <row r="261" s="2" customFormat="1">
      <c r="A261" s="41"/>
      <c r="B261" s="42"/>
      <c r="C261" s="43"/>
      <c r="D261" s="222" t="s">
        <v>154</v>
      </c>
      <c r="E261" s="43"/>
      <c r="F261" s="223" t="s">
        <v>527</v>
      </c>
      <c r="G261" s="43"/>
      <c r="H261" s="43"/>
      <c r="I261" s="224"/>
      <c r="J261" s="43"/>
      <c r="K261" s="43"/>
      <c r="L261" s="47"/>
      <c r="M261" s="225"/>
      <c r="N261" s="226"/>
      <c r="O261" s="87"/>
      <c r="P261" s="87"/>
      <c r="Q261" s="87"/>
      <c r="R261" s="87"/>
      <c r="S261" s="87"/>
      <c r="T261" s="88"/>
      <c r="U261" s="41"/>
      <c r="V261" s="41"/>
      <c r="W261" s="41"/>
      <c r="X261" s="41"/>
      <c r="Y261" s="41"/>
      <c r="Z261" s="41"/>
      <c r="AA261" s="41"/>
      <c r="AB261" s="41"/>
      <c r="AC261" s="41"/>
      <c r="AD261" s="41"/>
      <c r="AE261" s="41"/>
      <c r="AT261" s="20" t="s">
        <v>154</v>
      </c>
      <c r="AU261" s="20" t="s">
        <v>83</v>
      </c>
    </row>
    <row r="262" s="2" customFormat="1" ht="21.75" customHeight="1">
      <c r="A262" s="41"/>
      <c r="B262" s="42"/>
      <c r="C262" s="208" t="s">
        <v>528</v>
      </c>
      <c r="D262" s="208" t="s">
        <v>148</v>
      </c>
      <c r="E262" s="209" t="s">
        <v>529</v>
      </c>
      <c r="F262" s="210" t="s">
        <v>530</v>
      </c>
      <c r="G262" s="211" t="s">
        <v>261</v>
      </c>
      <c r="H262" s="212">
        <v>28</v>
      </c>
      <c r="I262" s="213"/>
      <c r="J262" s="214">
        <f>ROUND(I262*H262,2)</f>
        <v>0</v>
      </c>
      <c r="K262" s="215"/>
      <c r="L262" s="47"/>
      <c r="M262" s="216" t="s">
        <v>19</v>
      </c>
      <c r="N262" s="217" t="s">
        <v>44</v>
      </c>
      <c r="O262" s="87"/>
      <c r="P262" s="218">
        <f>O262*H262</f>
        <v>0</v>
      </c>
      <c r="Q262" s="218">
        <v>0</v>
      </c>
      <c r="R262" s="218">
        <f>Q262*H262</f>
        <v>0</v>
      </c>
      <c r="S262" s="218">
        <v>0</v>
      </c>
      <c r="T262" s="219">
        <f>S262*H262</f>
        <v>0</v>
      </c>
      <c r="U262" s="41"/>
      <c r="V262" s="41"/>
      <c r="W262" s="41"/>
      <c r="X262" s="41"/>
      <c r="Y262" s="41"/>
      <c r="Z262" s="41"/>
      <c r="AA262" s="41"/>
      <c r="AB262" s="41"/>
      <c r="AC262" s="41"/>
      <c r="AD262" s="41"/>
      <c r="AE262" s="41"/>
      <c r="AR262" s="220" t="s">
        <v>152</v>
      </c>
      <c r="AT262" s="220" t="s">
        <v>148</v>
      </c>
      <c r="AU262" s="220" t="s">
        <v>83</v>
      </c>
      <c r="AY262" s="20" t="s">
        <v>146</v>
      </c>
      <c r="BE262" s="221">
        <f>IF(N262="základní",J262,0)</f>
        <v>0</v>
      </c>
      <c r="BF262" s="221">
        <f>IF(N262="snížená",J262,0)</f>
        <v>0</v>
      </c>
      <c r="BG262" s="221">
        <f>IF(N262="zákl. přenesená",J262,0)</f>
        <v>0</v>
      </c>
      <c r="BH262" s="221">
        <f>IF(N262="sníž. přenesená",J262,0)</f>
        <v>0</v>
      </c>
      <c r="BI262" s="221">
        <f>IF(N262="nulová",J262,0)</f>
        <v>0</v>
      </c>
      <c r="BJ262" s="20" t="s">
        <v>81</v>
      </c>
      <c r="BK262" s="221">
        <f>ROUND(I262*H262,2)</f>
        <v>0</v>
      </c>
      <c r="BL262" s="20" t="s">
        <v>152</v>
      </c>
      <c r="BM262" s="220" t="s">
        <v>531</v>
      </c>
    </row>
    <row r="263" s="2" customFormat="1">
      <c r="A263" s="41"/>
      <c r="B263" s="42"/>
      <c r="C263" s="43"/>
      <c r="D263" s="222" t="s">
        <v>154</v>
      </c>
      <c r="E263" s="43"/>
      <c r="F263" s="223" t="s">
        <v>532</v>
      </c>
      <c r="G263" s="43"/>
      <c r="H263" s="43"/>
      <c r="I263" s="224"/>
      <c r="J263" s="43"/>
      <c r="K263" s="43"/>
      <c r="L263" s="47"/>
      <c r="M263" s="225"/>
      <c r="N263" s="226"/>
      <c r="O263" s="87"/>
      <c r="P263" s="87"/>
      <c r="Q263" s="87"/>
      <c r="R263" s="87"/>
      <c r="S263" s="87"/>
      <c r="T263" s="88"/>
      <c r="U263" s="41"/>
      <c r="V263" s="41"/>
      <c r="W263" s="41"/>
      <c r="X263" s="41"/>
      <c r="Y263" s="41"/>
      <c r="Z263" s="41"/>
      <c r="AA263" s="41"/>
      <c r="AB263" s="41"/>
      <c r="AC263" s="41"/>
      <c r="AD263" s="41"/>
      <c r="AE263" s="41"/>
      <c r="AT263" s="20" t="s">
        <v>154</v>
      </c>
      <c r="AU263" s="20" t="s">
        <v>83</v>
      </c>
    </row>
    <row r="264" s="2" customFormat="1" ht="24.15" customHeight="1">
      <c r="A264" s="41"/>
      <c r="B264" s="42"/>
      <c r="C264" s="208" t="s">
        <v>533</v>
      </c>
      <c r="D264" s="208" t="s">
        <v>148</v>
      </c>
      <c r="E264" s="209" t="s">
        <v>534</v>
      </c>
      <c r="F264" s="210" t="s">
        <v>535</v>
      </c>
      <c r="G264" s="211" t="s">
        <v>261</v>
      </c>
      <c r="H264" s="212">
        <v>28</v>
      </c>
      <c r="I264" s="213"/>
      <c r="J264" s="214">
        <f>ROUND(I264*H264,2)</f>
        <v>0</v>
      </c>
      <c r="K264" s="215"/>
      <c r="L264" s="47"/>
      <c r="M264" s="216" t="s">
        <v>19</v>
      </c>
      <c r="N264" s="217" t="s">
        <v>44</v>
      </c>
      <c r="O264" s="87"/>
      <c r="P264" s="218">
        <f>O264*H264</f>
        <v>0</v>
      </c>
      <c r="Q264" s="218">
        <v>9.0000000000000006E-05</v>
      </c>
      <c r="R264" s="218">
        <f>Q264*H264</f>
        <v>0.0025200000000000001</v>
      </c>
      <c r="S264" s="218">
        <v>0</v>
      </c>
      <c r="T264" s="219">
        <f>S264*H264</f>
        <v>0</v>
      </c>
      <c r="U264" s="41"/>
      <c r="V264" s="41"/>
      <c r="W264" s="41"/>
      <c r="X264" s="41"/>
      <c r="Y264" s="41"/>
      <c r="Z264" s="41"/>
      <c r="AA264" s="41"/>
      <c r="AB264" s="41"/>
      <c r="AC264" s="41"/>
      <c r="AD264" s="41"/>
      <c r="AE264" s="41"/>
      <c r="AR264" s="220" t="s">
        <v>152</v>
      </c>
      <c r="AT264" s="220" t="s">
        <v>148</v>
      </c>
      <c r="AU264" s="220" t="s">
        <v>83</v>
      </c>
      <c r="AY264" s="20" t="s">
        <v>146</v>
      </c>
      <c r="BE264" s="221">
        <f>IF(N264="základní",J264,0)</f>
        <v>0</v>
      </c>
      <c r="BF264" s="221">
        <f>IF(N264="snížená",J264,0)</f>
        <v>0</v>
      </c>
      <c r="BG264" s="221">
        <f>IF(N264="zákl. přenesená",J264,0)</f>
        <v>0</v>
      </c>
      <c r="BH264" s="221">
        <f>IF(N264="sníž. přenesená",J264,0)</f>
        <v>0</v>
      </c>
      <c r="BI264" s="221">
        <f>IF(N264="nulová",J264,0)</f>
        <v>0</v>
      </c>
      <c r="BJ264" s="20" t="s">
        <v>81</v>
      </c>
      <c r="BK264" s="221">
        <f>ROUND(I264*H264,2)</f>
        <v>0</v>
      </c>
      <c r="BL264" s="20" t="s">
        <v>152</v>
      </c>
      <c r="BM264" s="220" t="s">
        <v>536</v>
      </c>
    </row>
    <row r="265" s="2" customFormat="1">
      <c r="A265" s="41"/>
      <c r="B265" s="42"/>
      <c r="C265" s="43"/>
      <c r="D265" s="222" t="s">
        <v>154</v>
      </c>
      <c r="E265" s="43"/>
      <c r="F265" s="223" t="s">
        <v>537</v>
      </c>
      <c r="G265" s="43"/>
      <c r="H265" s="43"/>
      <c r="I265" s="224"/>
      <c r="J265" s="43"/>
      <c r="K265" s="43"/>
      <c r="L265" s="47"/>
      <c r="M265" s="225"/>
      <c r="N265" s="226"/>
      <c r="O265" s="87"/>
      <c r="P265" s="87"/>
      <c r="Q265" s="87"/>
      <c r="R265" s="87"/>
      <c r="S265" s="87"/>
      <c r="T265" s="88"/>
      <c r="U265" s="41"/>
      <c r="V265" s="41"/>
      <c r="W265" s="41"/>
      <c r="X265" s="41"/>
      <c r="Y265" s="41"/>
      <c r="Z265" s="41"/>
      <c r="AA265" s="41"/>
      <c r="AB265" s="41"/>
      <c r="AC265" s="41"/>
      <c r="AD265" s="41"/>
      <c r="AE265" s="41"/>
      <c r="AT265" s="20" t="s">
        <v>154</v>
      </c>
      <c r="AU265" s="20" t="s">
        <v>83</v>
      </c>
    </row>
    <row r="266" s="2" customFormat="1" ht="16.5" customHeight="1">
      <c r="A266" s="41"/>
      <c r="B266" s="42"/>
      <c r="C266" s="208" t="s">
        <v>538</v>
      </c>
      <c r="D266" s="208" t="s">
        <v>148</v>
      </c>
      <c r="E266" s="209" t="s">
        <v>539</v>
      </c>
      <c r="F266" s="210" t="s">
        <v>540</v>
      </c>
      <c r="G266" s="211" t="s">
        <v>261</v>
      </c>
      <c r="H266" s="212">
        <v>6</v>
      </c>
      <c r="I266" s="213"/>
      <c r="J266" s="214">
        <f>ROUND(I266*H266,2)</f>
        <v>0</v>
      </c>
      <c r="K266" s="215"/>
      <c r="L266" s="47"/>
      <c r="M266" s="216" t="s">
        <v>19</v>
      </c>
      <c r="N266" s="217" t="s">
        <v>44</v>
      </c>
      <c r="O266" s="87"/>
      <c r="P266" s="218">
        <f>O266*H266</f>
        <v>0</v>
      </c>
      <c r="Q266" s="218">
        <v>0</v>
      </c>
      <c r="R266" s="218">
        <f>Q266*H266</f>
        <v>0</v>
      </c>
      <c r="S266" s="218">
        <v>0</v>
      </c>
      <c r="T266" s="219">
        <f>S266*H266</f>
        <v>0</v>
      </c>
      <c r="U266" s="41"/>
      <c r="V266" s="41"/>
      <c r="W266" s="41"/>
      <c r="X266" s="41"/>
      <c r="Y266" s="41"/>
      <c r="Z266" s="41"/>
      <c r="AA266" s="41"/>
      <c r="AB266" s="41"/>
      <c r="AC266" s="41"/>
      <c r="AD266" s="41"/>
      <c r="AE266" s="41"/>
      <c r="AR266" s="220" t="s">
        <v>152</v>
      </c>
      <c r="AT266" s="220" t="s">
        <v>148</v>
      </c>
      <c r="AU266" s="220" t="s">
        <v>83</v>
      </c>
      <c r="AY266" s="20" t="s">
        <v>146</v>
      </c>
      <c r="BE266" s="221">
        <f>IF(N266="základní",J266,0)</f>
        <v>0</v>
      </c>
      <c r="BF266" s="221">
        <f>IF(N266="snížená",J266,0)</f>
        <v>0</v>
      </c>
      <c r="BG266" s="221">
        <f>IF(N266="zákl. přenesená",J266,0)</f>
        <v>0</v>
      </c>
      <c r="BH266" s="221">
        <f>IF(N266="sníž. přenesená",J266,0)</f>
        <v>0</v>
      </c>
      <c r="BI266" s="221">
        <f>IF(N266="nulová",J266,0)</f>
        <v>0</v>
      </c>
      <c r="BJ266" s="20" t="s">
        <v>81</v>
      </c>
      <c r="BK266" s="221">
        <f>ROUND(I266*H266,2)</f>
        <v>0</v>
      </c>
      <c r="BL266" s="20" t="s">
        <v>152</v>
      </c>
      <c r="BM266" s="220" t="s">
        <v>541</v>
      </c>
    </row>
    <row r="267" s="2" customFormat="1">
      <c r="A267" s="41"/>
      <c r="B267" s="42"/>
      <c r="C267" s="43"/>
      <c r="D267" s="222" t="s">
        <v>154</v>
      </c>
      <c r="E267" s="43"/>
      <c r="F267" s="223" t="s">
        <v>542</v>
      </c>
      <c r="G267" s="43"/>
      <c r="H267" s="43"/>
      <c r="I267" s="224"/>
      <c r="J267" s="43"/>
      <c r="K267" s="43"/>
      <c r="L267" s="47"/>
      <c r="M267" s="225"/>
      <c r="N267" s="226"/>
      <c r="O267" s="87"/>
      <c r="P267" s="87"/>
      <c r="Q267" s="87"/>
      <c r="R267" s="87"/>
      <c r="S267" s="87"/>
      <c r="T267" s="88"/>
      <c r="U267" s="41"/>
      <c r="V267" s="41"/>
      <c r="W267" s="41"/>
      <c r="X267" s="41"/>
      <c r="Y267" s="41"/>
      <c r="Z267" s="41"/>
      <c r="AA267" s="41"/>
      <c r="AB267" s="41"/>
      <c r="AC267" s="41"/>
      <c r="AD267" s="41"/>
      <c r="AE267" s="41"/>
      <c r="AT267" s="20" t="s">
        <v>154</v>
      </c>
      <c r="AU267" s="20" t="s">
        <v>83</v>
      </c>
    </row>
    <row r="268" s="2" customFormat="1" ht="16.5" customHeight="1">
      <c r="A268" s="41"/>
      <c r="B268" s="42"/>
      <c r="C268" s="208" t="s">
        <v>543</v>
      </c>
      <c r="D268" s="208" t="s">
        <v>148</v>
      </c>
      <c r="E268" s="209" t="s">
        <v>544</v>
      </c>
      <c r="F268" s="210" t="s">
        <v>545</v>
      </c>
      <c r="G268" s="211" t="s">
        <v>261</v>
      </c>
      <c r="H268" s="212">
        <v>22</v>
      </c>
      <c r="I268" s="213"/>
      <c r="J268" s="214">
        <f>ROUND(I268*H268,2)</f>
        <v>0</v>
      </c>
      <c r="K268" s="215"/>
      <c r="L268" s="47"/>
      <c r="M268" s="216" t="s">
        <v>19</v>
      </c>
      <c r="N268" s="217" t="s">
        <v>44</v>
      </c>
      <c r="O268" s="87"/>
      <c r="P268" s="218">
        <f>O268*H268</f>
        <v>0</v>
      </c>
      <c r="Q268" s="218">
        <v>0</v>
      </c>
      <c r="R268" s="218">
        <f>Q268*H268</f>
        <v>0</v>
      </c>
      <c r="S268" s="218">
        <v>0</v>
      </c>
      <c r="T268" s="219">
        <f>S268*H268</f>
        <v>0</v>
      </c>
      <c r="U268" s="41"/>
      <c r="V268" s="41"/>
      <c r="W268" s="41"/>
      <c r="X268" s="41"/>
      <c r="Y268" s="41"/>
      <c r="Z268" s="41"/>
      <c r="AA268" s="41"/>
      <c r="AB268" s="41"/>
      <c r="AC268" s="41"/>
      <c r="AD268" s="41"/>
      <c r="AE268" s="41"/>
      <c r="AR268" s="220" t="s">
        <v>152</v>
      </c>
      <c r="AT268" s="220" t="s">
        <v>148</v>
      </c>
      <c r="AU268" s="220" t="s">
        <v>83</v>
      </c>
      <c r="AY268" s="20" t="s">
        <v>146</v>
      </c>
      <c r="BE268" s="221">
        <f>IF(N268="základní",J268,0)</f>
        <v>0</v>
      </c>
      <c r="BF268" s="221">
        <f>IF(N268="snížená",J268,0)</f>
        <v>0</v>
      </c>
      <c r="BG268" s="221">
        <f>IF(N268="zákl. přenesená",J268,0)</f>
        <v>0</v>
      </c>
      <c r="BH268" s="221">
        <f>IF(N268="sníž. přenesená",J268,0)</f>
        <v>0</v>
      </c>
      <c r="BI268" s="221">
        <f>IF(N268="nulová",J268,0)</f>
        <v>0</v>
      </c>
      <c r="BJ268" s="20" t="s">
        <v>81</v>
      </c>
      <c r="BK268" s="221">
        <f>ROUND(I268*H268,2)</f>
        <v>0</v>
      </c>
      <c r="BL268" s="20" t="s">
        <v>152</v>
      </c>
      <c r="BM268" s="220" t="s">
        <v>546</v>
      </c>
    </row>
    <row r="269" s="2" customFormat="1">
      <c r="A269" s="41"/>
      <c r="B269" s="42"/>
      <c r="C269" s="43"/>
      <c r="D269" s="222" t="s">
        <v>154</v>
      </c>
      <c r="E269" s="43"/>
      <c r="F269" s="223" t="s">
        <v>547</v>
      </c>
      <c r="G269" s="43"/>
      <c r="H269" s="43"/>
      <c r="I269" s="224"/>
      <c r="J269" s="43"/>
      <c r="K269" s="43"/>
      <c r="L269" s="47"/>
      <c r="M269" s="225"/>
      <c r="N269" s="226"/>
      <c r="O269" s="87"/>
      <c r="P269" s="87"/>
      <c r="Q269" s="87"/>
      <c r="R269" s="87"/>
      <c r="S269" s="87"/>
      <c r="T269" s="88"/>
      <c r="U269" s="41"/>
      <c r="V269" s="41"/>
      <c r="W269" s="41"/>
      <c r="X269" s="41"/>
      <c r="Y269" s="41"/>
      <c r="Z269" s="41"/>
      <c r="AA269" s="41"/>
      <c r="AB269" s="41"/>
      <c r="AC269" s="41"/>
      <c r="AD269" s="41"/>
      <c r="AE269" s="41"/>
      <c r="AT269" s="20" t="s">
        <v>154</v>
      </c>
      <c r="AU269" s="20" t="s">
        <v>83</v>
      </c>
    </row>
    <row r="270" s="2" customFormat="1" ht="21.75" customHeight="1">
      <c r="A270" s="41"/>
      <c r="B270" s="42"/>
      <c r="C270" s="208" t="s">
        <v>548</v>
      </c>
      <c r="D270" s="208" t="s">
        <v>148</v>
      </c>
      <c r="E270" s="209" t="s">
        <v>549</v>
      </c>
      <c r="F270" s="210" t="s">
        <v>550</v>
      </c>
      <c r="G270" s="211" t="s">
        <v>151</v>
      </c>
      <c r="H270" s="212">
        <v>546</v>
      </c>
      <c r="I270" s="213"/>
      <c r="J270" s="214">
        <f>ROUND(I270*H270,2)</f>
        <v>0</v>
      </c>
      <c r="K270" s="215"/>
      <c r="L270" s="47"/>
      <c r="M270" s="216" t="s">
        <v>19</v>
      </c>
      <c r="N270" s="217" t="s">
        <v>44</v>
      </c>
      <c r="O270" s="87"/>
      <c r="P270" s="218">
        <f>O270*H270</f>
        <v>0</v>
      </c>
      <c r="Q270" s="218">
        <v>0</v>
      </c>
      <c r="R270" s="218">
        <f>Q270*H270</f>
        <v>0</v>
      </c>
      <c r="S270" s="218">
        <v>0.01</v>
      </c>
      <c r="T270" s="219">
        <f>S270*H270</f>
        <v>5.46</v>
      </c>
      <c r="U270" s="41"/>
      <c r="V270" s="41"/>
      <c r="W270" s="41"/>
      <c r="X270" s="41"/>
      <c r="Y270" s="41"/>
      <c r="Z270" s="41"/>
      <c r="AA270" s="41"/>
      <c r="AB270" s="41"/>
      <c r="AC270" s="41"/>
      <c r="AD270" s="41"/>
      <c r="AE270" s="41"/>
      <c r="AR270" s="220" t="s">
        <v>152</v>
      </c>
      <c r="AT270" s="220" t="s">
        <v>148</v>
      </c>
      <c r="AU270" s="220" t="s">
        <v>83</v>
      </c>
      <c r="AY270" s="20" t="s">
        <v>146</v>
      </c>
      <c r="BE270" s="221">
        <f>IF(N270="základní",J270,0)</f>
        <v>0</v>
      </c>
      <c r="BF270" s="221">
        <f>IF(N270="snížená",J270,0)</f>
        <v>0</v>
      </c>
      <c r="BG270" s="221">
        <f>IF(N270="zákl. přenesená",J270,0)</f>
        <v>0</v>
      </c>
      <c r="BH270" s="221">
        <f>IF(N270="sníž. přenesená",J270,0)</f>
        <v>0</v>
      </c>
      <c r="BI270" s="221">
        <f>IF(N270="nulová",J270,0)</f>
        <v>0</v>
      </c>
      <c r="BJ270" s="20" t="s">
        <v>81</v>
      </c>
      <c r="BK270" s="221">
        <f>ROUND(I270*H270,2)</f>
        <v>0</v>
      </c>
      <c r="BL270" s="20" t="s">
        <v>152</v>
      </c>
      <c r="BM270" s="220" t="s">
        <v>551</v>
      </c>
    </row>
    <row r="271" s="2" customFormat="1">
      <c r="A271" s="41"/>
      <c r="B271" s="42"/>
      <c r="C271" s="43"/>
      <c r="D271" s="222" t="s">
        <v>154</v>
      </c>
      <c r="E271" s="43"/>
      <c r="F271" s="223" t="s">
        <v>552</v>
      </c>
      <c r="G271" s="43"/>
      <c r="H271" s="43"/>
      <c r="I271" s="224"/>
      <c r="J271" s="43"/>
      <c r="K271" s="43"/>
      <c r="L271" s="47"/>
      <c r="M271" s="225"/>
      <c r="N271" s="226"/>
      <c r="O271" s="87"/>
      <c r="P271" s="87"/>
      <c r="Q271" s="87"/>
      <c r="R271" s="87"/>
      <c r="S271" s="87"/>
      <c r="T271" s="88"/>
      <c r="U271" s="41"/>
      <c r="V271" s="41"/>
      <c r="W271" s="41"/>
      <c r="X271" s="41"/>
      <c r="Y271" s="41"/>
      <c r="Z271" s="41"/>
      <c r="AA271" s="41"/>
      <c r="AB271" s="41"/>
      <c r="AC271" s="41"/>
      <c r="AD271" s="41"/>
      <c r="AE271" s="41"/>
      <c r="AT271" s="20" t="s">
        <v>154</v>
      </c>
      <c r="AU271" s="20" t="s">
        <v>83</v>
      </c>
    </row>
    <row r="272" s="2" customFormat="1" ht="33" customHeight="1">
      <c r="A272" s="41"/>
      <c r="B272" s="42"/>
      <c r="C272" s="208" t="s">
        <v>553</v>
      </c>
      <c r="D272" s="208" t="s">
        <v>148</v>
      </c>
      <c r="E272" s="209" t="s">
        <v>554</v>
      </c>
      <c r="F272" s="210" t="s">
        <v>555</v>
      </c>
      <c r="G272" s="211" t="s">
        <v>151</v>
      </c>
      <c r="H272" s="212">
        <v>196</v>
      </c>
      <c r="I272" s="213"/>
      <c r="J272" s="214">
        <f>ROUND(I272*H272,2)</f>
        <v>0</v>
      </c>
      <c r="K272" s="215"/>
      <c r="L272" s="47"/>
      <c r="M272" s="216" t="s">
        <v>19</v>
      </c>
      <c r="N272" s="217" t="s">
        <v>44</v>
      </c>
      <c r="O272" s="87"/>
      <c r="P272" s="218">
        <f>O272*H272</f>
        <v>0</v>
      </c>
      <c r="Q272" s="218">
        <v>0</v>
      </c>
      <c r="R272" s="218">
        <f>Q272*H272</f>
        <v>0</v>
      </c>
      <c r="S272" s="218">
        <v>0.02</v>
      </c>
      <c r="T272" s="219">
        <f>S272*H272</f>
        <v>3.9199999999999999</v>
      </c>
      <c r="U272" s="41"/>
      <c r="V272" s="41"/>
      <c r="W272" s="41"/>
      <c r="X272" s="41"/>
      <c r="Y272" s="41"/>
      <c r="Z272" s="41"/>
      <c r="AA272" s="41"/>
      <c r="AB272" s="41"/>
      <c r="AC272" s="41"/>
      <c r="AD272" s="41"/>
      <c r="AE272" s="41"/>
      <c r="AR272" s="220" t="s">
        <v>152</v>
      </c>
      <c r="AT272" s="220" t="s">
        <v>148</v>
      </c>
      <c r="AU272" s="220" t="s">
        <v>83</v>
      </c>
      <c r="AY272" s="20" t="s">
        <v>146</v>
      </c>
      <c r="BE272" s="221">
        <f>IF(N272="základní",J272,0)</f>
        <v>0</v>
      </c>
      <c r="BF272" s="221">
        <f>IF(N272="snížená",J272,0)</f>
        <v>0</v>
      </c>
      <c r="BG272" s="221">
        <f>IF(N272="zákl. přenesená",J272,0)</f>
        <v>0</v>
      </c>
      <c r="BH272" s="221">
        <f>IF(N272="sníž. přenesená",J272,0)</f>
        <v>0</v>
      </c>
      <c r="BI272" s="221">
        <f>IF(N272="nulová",J272,0)</f>
        <v>0</v>
      </c>
      <c r="BJ272" s="20" t="s">
        <v>81</v>
      </c>
      <c r="BK272" s="221">
        <f>ROUND(I272*H272,2)</f>
        <v>0</v>
      </c>
      <c r="BL272" s="20" t="s">
        <v>152</v>
      </c>
      <c r="BM272" s="220" t="s">
        <v>556</v>
      </c>
    </row>
    <row r="273" s="2" customFormat="1">
      <c r="A273" s="41"/>
      <c r="B273" s="42"/>
      <c r="C273" s="43"/>
      <c r="D273" s="222" t="s">
        <v>154</v>
      </c>
      <c r="E273" s="43"/>
      <c r="F273" s="223" t="s">
        <v>557</v>
      </c>
      <c r="G273" s="43"/>
      <c r="H273" s="43"/>
      <c r="I273" s="224"/>
      <c r="J273" s="43"/>
      <c r="K273" s="43"/>
      <c r="L273" s="47"/>
      <c r="M273" s="225"/>
      <c r="N273" s="226"/>
      <c r="O273" s="87"/>
      <c r="P273" s="87"/>
      <c r="Q273" s="87"/>
      <c r="R273" s="87"/>
      <c r="S273" s="87"/>
      <c r="T273" s="88"/>
      <c r="U273" s="41"/>
      <c r="V273" s="41"/>
      <c r="W273" s="41"/>
      <c r="X273" s="41"/>
      <c r="Y273" s="41"/>
      <c r="Z273" s="41"/>
      <c r="AA273" s="41"/>
      <c r="AB273" s="41"/>
      <c r="AC273" s="41"/>
      <c r="AD273" s="41"/>
      <c r="AE273" s="41"/>
      <c r="AT273" s="20" t="s">
        <v>154</v>
      </c>
      <c r="AU273" s="20" t="s">
        <v>83</v>
      </c>
    </row>
    <row r="274" s="12" customFormat="1" ht="22.8" customHeight="1">
      <c r="A274" s="12"/>
      <c r="B274" s="192"/>
      <c r="C274" s="193"/>
      <c r="D274" s="194" t="s">
        <v>72</v>
      </c>
      <c r="E274" s="206" t="s">
        <v>558</v>
      </c>
      <c r="F274" s="206" t="s">
        <v>559</v>
      </c>
      <c r="G274" s="193"/>
      <c r="H274" s="193"/>
      <c r="I274" s="196"/>
      <c r="J274" s="207">
        <f>BK274</f>
        <v>0</v>
      </c>
      <c r="K274" s="193"/>
      <c r="L274" s="198"/>
      <c r="M274" s="199"/>
      <c r="N274" s="200"/>
      <c r="O274" s="200"/>
      <c r="P274" s="201">
        <f>SUM(P275:P285)</f>
        <v>0</v>
      </c>
      <c r="Q274" s="200"/>
      <c r="R274" s="201">
        <f>SUM(R275:R285)</f>
        <v>0</v>
      </c>
      <c r="S274" s="200"/>
      <c r="T274" s="202">
        <f>SUM(T275:T285)</f>
        <v>0</v>
      </c>
      <c r="U274" s="12"/>
      <c r="V274" s="12"/>
      <c r="W274" s="12"/>
      <c r="X274" s="12"/>
      <c r="Y274" s="12"/>
      <c r="Z274" s="12"/>
      <c r="AA274" s="12"/>
      <c r="AB274" s="12"/>
      <c r="AC274" s="12"/>
      <c r="AD274" s="12"/>
      <c r="AE274" s="12"/>
      <c r="AR274" s="203" t="s">
        <v>81</v>
      </c>
      <c r="AT274" s="204" t="s">
        <v>72</v>
      </c>
      <c r="AU274" s="204" t="s">
        <v>81</v>
      </c>
      <c r="AY274" s="203" t="s">
        <v>146</v>
      </c>
      <c r="BK274" s="205">
        <f>SUM(BK275:BK285)</f>
        <v>0</v>
      </c>
    </row>
    <row r="275" s="2" customFormat="1" ht="24.15" customHeight="1">
      <c r="A275" s="41"/>
      <c r="B275" s="42"/>
      <c r="C275" s="208" t="s">
        <v>560</v>
      </c>
      <c r="D275" s="208" t="s">
        <v>148</v>
      </c>
      <c r="E275" s="209" t="s">
        <v>561</v>
      </c>
      <c r="F275" s="210" t="s">
        <v>562</v>
      </c>
      <c r="G275" s="211" t="s">
        <v>223</v>
      </c>
      <c r="H275" s="212">
        <v>1560.1700000000001</v>
      </c>
      <c r="I275" s="213"/>
      <c r="J275" s="214">
        <f>ROUND(I275*H275,2)</f>
        <v>0</v>
      </c>
      <c r="K275" s="215"/>
      <c r="L275" s="47"/>
      <c r="M275" s="216" t="s">
        <v>19</v>
      </c>
      <c r="N275" s="217" t="s">
        <v>44</v>
      </c>
      <c r="O275" s="87"/>
      <c r="P275" s="218">
        <f>O275*H275</f>
        <v>0</v>
      </c>
      <c r="Q275" s="218">
        <v>0</v>
      </c>
      <c r="R275" s="218">
        <f>Q275*H275</f>
        <v>0</v>
      </c>
      <c r="S275" s="218">
        <v>0</v>
      </c>
      <c r="T275" s="219">
        <f>S275*H275</f>
        <v>0</v>
      </c>
      <c r="U275" s="41"/>
      <c r="V275" s="41"/>
      <c r="W275" s="41"/>
      <c r="X275" s="41"/>
      <c r="Y275" s="41"/>
      <c r="Z275" s="41"/>
      <c r="AA275" s="41"/>
      <c r="AB275" s="41"/>
      <c r="AC275" s="41"/>
      <c r="AD275" s="41"/>
      <c r="AE275" s="41"/>
      <c r="AR275" s="220" t="s">
        <v>152</v>
      </c>
      <c r="AT275" s="220" t="s">
        <v>148</v>
      </c>
      <c r="AU275" s="220" t="s">
        <v>83</v>
      </c>
      <c r="AY275" s="20" t="s">
        <v>146</v>
      </c>
      <c r="BE275" s="221">
        <f>IF(N275="základní",J275,0)</f>
        <v>0</v>
      </c>
      <c r="BF275" s="221">
        <f>IF(N275="snížená",J275,0)</f>
        <v>0</v>
      </c>
      <c r="BG275" s="221">
        <f>IF(N275="zákl. přenesená",J275,0)</f>
        <v>0</v>
      </c>
      <c r="BH275" s="221">
        <f>IF(N275="sníž. přenesená",J275,0)</f>
        <v>0</v>
      </c>
      <c r="BI275" s="221">
        <f>IF(N275="nulová",J275,0)</f>
        <v>0</v>
      </c>
      <c r="BJ275" s="20" t="s">
        <v>81</v>
      </c>
      <c r="BK275" s="221">
        <f>ROUND(I275*H275,2)</f>
        <v>0</v>
      </c>
      <c r="BL275" s="20" t="s">
        <v>152</v>
      </c>
      <c r="BM275" s="220" t="s">
        <v>563</v>
      </c>
    </row>
    <row r="276" s="2" customFormat="1">
      <c r="A276" s="41"/>
      <c r="B276" s="42"/>
      <c r="C276" s="43"/>
      <c r="D276" s="222" t="s">
        <v>154</v>
      </c>
      <c r="E276" s="43"/>
      <c r="F276" s="223" t="s">
        <v>564</v>
      </c>
      <c r="G276" s="43"/>
      <c r="H276" s="43"/>
      <c r="I276" s="224"/>
      <c r="J276" s="43"/>
      <c r="K276" s="43"/>
      <c r="L276" s="47"/>
      <c r="M276" s="225"/>
      <c r="N276" s="226"/>
      <c r="O276" s="87"/>
      <c r="P276" s="87"/>
      <c r="Q276" s="87"/>
      <c r="R276" s="87"/>
      <c r="S276" s="87"/>
      <c r="T276" s="88"/>
      <c r="U276" s="41"/>
      <c r="V276" s="41"/>
      <c r="W276" s="41"/>
      <c r="X276" s="41"/>
      <c r="Y276" s="41"/>
      <c r="Z276" s="41"/>
      <c r="AA276" s="41"/>
      <c r="AB276" s="41"/>
      <c r="AC276" s="41"/>
      <c r="AD276" s="41"/>
      <c r="AE276" s="41"/>
      <c r="AT276" s="20" t="s">
        <v>154</v>
      </c>
      <c r="AU276" s="20" t="s">
        <v>83</v>
      </c>
    </row>
    <row r="277" s="2" customFormat="1" ht="24.15" customHeight="1">
      <c r="A277" s="41"/>
      <c r="B277" s="42"/>
      <c r="C277" s="208" t="s">
        <v>565</v>
      </c>
      <c r="D277" s="208" t="s">
        <v>148</v>
      </c>
      <c r="E277" s="209" t="s">
        <v>566</v>
      </c>
      <c r="F277" s="210" t="s">
        <v>567</v>
      </c>
      <c r="G277" s="211" t="s">
        <v>223</v>
      </c>
      <c r="H277" s="212">
        <v>21842.380000000001</v>
      </c>
      <c r="I277" s="213"/>
      <c r="J277" s="214">
        <f>ROUND(I277*H277,2)</f>
        <v>0</v>
      </c>
      <c r="K277" s="215"/>
      <c r="L277" s="47"/>
      <c r="M277" s="216" t="s">
        <v>19</v>
      </c>
      <c r="N277" s="217" t="s">
        <v>44</v>
      </c>
      <c r="O277" s="87"/>
      <c r="P277" s="218">
        <f>O277*H277</f>
        <v>0</v>
      </c>
      <c r="Q277" s="218">
        <v>0</v>
      </c>
      <c r="R277" s="218">
        <f>Q277*H277</f>
        <v>0</v>
      </c>
      <c r="S277" s="218">
        <v>0</v>
      </c>
      <c r="T277" s="219">
        <f>S277*H277</f>
        <v>0</v>
      </c>
      <c r="U277" s="41"/>
      <c r="V277" s="41"/>
      <c r="W277" s="41"/>
      <c r="X277" s="41"/>
      <c r="Y277" s="41"/>
      <c r="Z277" s="41"/>
      <c r="AA277" s="41"/>
      <c r="AB277" s="41"/>
      <c r="AC277" s="41"/>
      <c r="AD277" s="41"/>
      <c r="AE277" s="41"/>
      <c r="AR277" s="220" t="s">
        <v>152</v>
      </c>
      <c r="AT277" s="220" t="s">
        <v>148</v>
      </c>
      <c r="AU277" s="220" t="s">
        <v>83</v>
      </c>
      <c r="AY277" s="20" t="s">
        <v>146</v>
      </c>
      <c r="BE277" s="221">
        <f>IF(N277="základní",J277,0)</f>
        <v>0</v>
      </c>
      <c r="BF277" s="221">
        <f>IF(N277="snížená",J277,0)</f>
        <v>0</v>
      </c>
      <c r="BG277" s="221">
        <f>IF(N277="zákl. přenesená",J277,0)</f>
        <v>0</v>
      </c>
      <c r="BH277" s="221">
        <f>IF(N277="sníž. přenesená",J277,0)</f>
        <v>0</v>
      </c>
      <c r="BI277" s="221">
        <f>IF(N277="nulová",J277,0)</f>
        <v>0</v>
      </c>
      <c r="BJ277" s="20" t="s">
        <v>81</v>
      </c>
      <c r="BK277" s="221">
        <f>ROUND(I277*H277,2)</f>
        <v>0</v>
      </c>
      <c r="BL277" s="20" t="s">
        <v>152</v>
      </c>
      <c r="BM277" s="220" t="s">
        <v>568</v>
      </c>
    </row>
    <row r="278" s="2" customFormat="1">
      <c r="A278" s="41"/>
      <c r="B278" s="42"/>
      <c r="C278" s="43"/>
      <c r="D278" s="222" t="s">
        <v>154</v>
      </c>
      <c r="E278" s="43"/>
      <c r="F278" s="223" t="s">
        <v>569</v>
      </c>
      <c r="G278" s="43"/>
      <c r="H278" s="43"/>
      <c r="I278" s="224"/>
      <c r="J278" s="43"/>
      <c r="K278" s="43"/>
      <c r="L278" s="47"/>
      <c r="M278" s="225"/>
      <c r="N278" s="226"/>
      <c r="O278" s="87"/>
      <c r="P278" s="87"/>
      <c r="Q278" s="87"/>
      <c r="R278" s="87"/>
      <c r="S278" s="87"/>
      <c r="T278" s="88"/>
      <c r="U278" s="41"/>
      <c r="V278" s="41"/>
      <c r="W278" s="41"/>
      <c r="X278" s="41"/>
      <c r="Y278" s="41"/>
      <c r="Z278" s="41"/>
      <c r="AA278" s="41"/>
      <c r="AB278" s="41"/>
      <c r="AC278" s="41"/>
      <c r="AD278" s="41"/>
      <c r="AE278" s="41"/>
      <c r="AT278" s="20" t="s">
        <v>154</v>
      </c>
      <c r="AU278" s="20" t="s">
        <v>83</v>
      </c>
    </row>
    <row r="279" s="13" customFormat="1">
      <c r="A279" s="13"/>
      <c r="B279" s="229"/>
      <c r="C279" s="230"/>
      <c r="D279" s="227" t="s">
        <v>184</v>
      </c>
      <c r="E279" s="230"/>
      <c r="F279" s="232" t="s">
        <v>570</v>
      </c>
      <c r="G279" s="230"/>
      <c r="H279" s="233">
        <v>21842.380000000001</v>
      </c>
      <c r="I279" s="234"/>
      <c r="J279" s="230"/>
      <c r="K279" s="230"/>
      <c r="L279" s="235"/>
      <c r="M279" s="236"/>
      <c r="N279" s="237"/>
      <c r="O279" s="237"/>
      <c r="P279" s="237"/>
      <c r="Q279" s="237"/>
      <c r="R279" s="237"/>
      <c r="S279" s="237"/>
      <c r="T279" s="238"/>
      <c r="U279" s="13"/>
      <c r="V279" s="13"/>
      <c r="W279" s="13"/>
      <c r="X279" s="13"/>
      <c r="Y279" s="13"/>
      <c r="Z279" s="13"/>
      <c r="AA279" s="13"/>
      <c r="AB279" s="13"/>
      <c r="AC279" s="13"/>
      <c r="AD279" s="13"/>
      <c r="AE279" s="13"/>
      <c r="AT279" s="239" t="s">
        <v>184</v>
      </c>
      <c r="AU279" s="239" t="s">
        <v>83</v>
      </c>
      <c r="AV279" s="13" t="s">
        <v>83</v>
      </c>
      <c r="AW279" s="13" t="s">
        <v>4</v>
      </c>
      <c r="AX279" s="13" t="s">
        <v>81</v>
      </c>
      <c r="AY279" s="239" t="s">
        <v>146</v>
      </c>
    </row>
    <row r="280" s="2" customFormat="1" ht="24.15" customHeight="1">
      <c r="A280" s="41"/>
      <c r="B280" s="42"/>
      <c r="C280" s="208" t="s">
        <v>571</v>
      </c>
      <c r="D280" s="208" t="s">
        <v>148</v>
      </c>
      <c r="E280" s="209" t="s">
        <v>572</v>
      </c>
      <c r="F280" s="210" t="s">
        <v>222</v>
      </c>
      <c r="G280" s="211" t="s">
        <v>223</v>
      </c>
      <c r="H280" s="212">
        <v>955.38</v>
      </c>
      <c r="I280" s="213"/>
      <c r="J280" s="214">
        <f>ROUND(I280*H280,2)</f>
        <v>0</v>
      </c>
      <c r="K280" s="215"/>
      <c r="L280" s="47"/>
      <c r="M280" s="216" t="s">
        <v>19</v>
      </c>
      <c r="N280" s="217" t="s">
        <v>44</v>
      </c>
      <c r="O280" s="87"/>
      <c r="P280" s="218">
        <f>O280*H280</f>
        <v>0</v>
      </c>
      <c r="Q280" s="218">
        <v>0</v>
      </c>
      <c r="R280" s="218">
        <f>Q280*H280</f>
        <v>0</v>
      </c>
      <c r="S280" s="218">
        <v>0</v>
      </c>
      <c r="T280" s="219">
        <f>S280*H280</f>
        <v>0</v>
      </c>
      <c r="U280" s="41"/>
      <c r="V280" s="41"/>
      <c r="W280" s="41"/>
      <c r="X280" s="41"/>
      <c r="Y280" s="41"/>
      <c r="Z280" s="41"/>
      <c r="AA280" s="41"/>
      <c r="AB280" s="41"/>
      <c r="AC280" s="41"/>
      <c r="AD280" s="41"/>
      <c r="AE280" s="41"/>
      <c r="AR280" s="220" t="s">
        <v>152</v>
      </c>
      <c r="AT280" s="220" t="s">
        <v>148</v>
      </c>
      <c r="AU280" s="220" t="s">
        <v>83</v>
      </c>
      <c r="AY280" s="20" t="s">
        <v>146</v>
      </c>
      <c r="BE280" s="221">
        <f>IF(N280="základní",J280,0)</f>
        <v>0</v>
      </c>
      <c r="BF280" s="221">
        <f>IF(N280="snížená",J280,0)</f>
        <v>0</v>
      </c>
      <c r="BG280" s="221">
        <f>IF(N280="zákl. přenesená",J280,0)</f>
        <v>0</v>
      </c>
      <c r="BH280" s="221">
        <f>IF(N280="sníž. přenesená",J280,0)</f>
        <v>0</v>
      </c>
      <c r="BI280" s="221">
        <f>IF(N280="nulová",J280,0)</f>
        <v>0</v>
      </c>
      <c r="BJ280" s="20" t="s">
        <v>81</v>
      </c>
      <c r="BK280" s="221">
        <f>ROUND(I280*H280,2)</f>
        <v>0</v>
      </c>
      <c r="BL280" s="20" t="s">
        <v>152</v>
      </c>
      <c r="BM280" s="220" t="s">
        <v>573</v>
      </c>
    </row>
    <row r="281" s="2" customFormat="1">
      <c r="A281" s="41"/>
      <c r="B281" s="42"/>
      <c r="C281" s="43"/>
      <c r="D281" s="222" t="s">
        <v>154</v>
      </c>
      <c r="E281" s="43"/>
      <c r="F281" s="223" t="s">
        <v>574</v>
      </c>
      <c r="G281" s="43"/>
      <c r="H281" s="43"/>
      <c r="I281" s="224"/>
      <c r="J281" s="43"/>
      <c r="K281" s="43"/>
      <c r="L281" s="47"/>
      <c r="M281" s="225"/>
      <c r="N281" s="226"/>
      <c r="O281" s="87"/>
      <c r="P281" s="87"/>
      <c r="Q281" s="87"/>
      <c r="R281" s="87"/>
      <c r="S281" s="87"/>
      <c r="T281" s="88"/>
      <c r="U281" s="41"/>
      <c r="V281" s="41"/>
      <c r="W281" s="41"/>
      <c r="X281" s="41"/>
      <c r="Y281" s="41"/>
      <c r="Z281" s="41"/>
      <c r="AA281" s="41"/>
      <c r="AB281" s="41"/>
      <c r="AC281" s="41"/>
      <c r="AD281" s="41"/>
      <c r="AE281" s="41"/>
      <c r="AT281" s="20" t="s">
        <v>154</v>
      </c>
      <c r="AU281" s="20" t="s">
        <v>83</v>
      </c>
    </row>
    <row r="282" s="13" customFormat="1">
      <c r="A282" s="13"/>
      <c r="B282" s="229"/>
      <c r="C282" s="230"/>
      <c r="D282" s="227" t="s">
        <v>184</v>
      </c>
      <c r="E282" s="231" t="s">
        <v>19</v>
      </c>
      <c r="F282" s="232" t="s">
        <v>575</v>
      </c>
      <c r="G282" s="230"/>
      <c r="H282" s="233">
        <v>955.38</v>
      </c>
      <c r="I282" s="234"/>
      <c r="J282" s="230"/>
      <c r="K282" s="230"/>
      <c r="L282" s="235"/>
      <c r="M282" s="236"/>
      <c r="N282" s="237"/>
      <c r="O282" s="237"/>
      <c r="P282" s="237"/>
      <c r="Q282" s="237"/>
      <c r="R282" s="237"/>
      <c r="S282" s="237"/>
      <c r="T282" s="238"/>
      <c r="U282" s="13"/>
      <c r="V282" s="13"/>
      <c r="W282" s="13"/>
      <c r="X282" s="13"/>
      <c r="Y282" s="13"/>
      <c r="Z282" s="13"/>
      <c r="AA282" s="13"/>
      <c r="AB282" s="13"/>
      <c r="AC282" s="13"/>
      <c r="AD282" s="13"/>
      <c r="AE282" s="13"/>
      <c r="AT282" s="239" t="s">
        <v>184</v>
      </c>
      <c r="AU282" s="239" t="s">
        <v>83</v>
      </c>
      <c r="AV282" s="13" t="s">
        <v>83</v>
      </c>
      <c r="AW282" s="13" t="s">
        <v>35</v>
      </c>
      <c r="AX282" s="13" t="s">
        <v>81</v>
      </c>
      <c r="AY282" s="239" t="s">
        <v>146</v>
      </c>
    </row>
    <row r="283" s="2" customFormat="1" ht="24.15" customHeight="1">
      <c r="A283" s="41"/>
      <c r="B283" s="42"/>
      <c r="C283" s="208" t="s">
        <v>576</v>
      </c>
      <c r="D283" s="208" t="s">
        <v>148</v>
      </c>
      <c r="E283" s="209" t="s">
        <v>577</v>
      </c>
      <c r="F283" s="210" t="s">
        <v>578</v>
      </c>
      <c r="G283" s="211" t="s">
        <v>223</v>
      </c>
      <c r="H283" s="212">
        <v>604.78999999999996</v>
      </c>
      <c r="I283" s="213"/>
      <c r="J283" s="214">
        <f>ROUND(I283*H283,2)</f>
        <v>0</v>
      </c>
      <c r="K283" s="215"/>
      <c r="L283" s="47"/>
      <c r="M283" s="216" t="s">
        <v>19</v>
      </c>
      <c r="N283" s="217" t="s">
        <v>44</v>
      </c>
      <c r="O283" s="87"/>
      <c r="P283" s="218">
        <f>O283*H283</f>
        <v>0</v>
      </c>
      <c r="Q283" s="218">
        <v>0</v>
      </c>
      <c r="R283" s="218">
        <f>Q283*H283</f>
        <v>0</v>
      </c>
      <c r="S283" s="218">
        <v>0</v>
      </c>
      <c r="T283" s="219">
        <f>S283*H283</f>
        <v>0</v>
      </c>
      <c r="U283" s="41"/>
      <c r="V283" s="41"/>
      <c r="W283" s="41"/>
      <c r="X283" s="41"/>
      <c r="Y283" s="41"/>
      <c r="Z283" s="41"/>
      <c r="AA283" s="41"/>
      <c r="AB283" s="41"/>
      <c r="AC283" s="41"/>
      <c r="AD283" s="41"/>
      <c r="AE283" s="41"/>
      <c r="AR283" s="220" t="s">
        <v>152</v>
      </c>
      <c r="AT283" s="220" t="s">
        <v>148</v>
      </c>
      <c r="AU283" s="220" t="s">
        <v>83</v>
      </c>
      <c r="AY283" s="20" t="s">
        <v>146</v>
      </c>
      <c r="BE283" s="221">
        <f>IF(N283="základní",J283,0)</f>
        <v>0</v>
      </c>
      <c r="BF283" s="221">
        <f>IF(N283="snížená",J283,0)</f>
        <v>0</v>
      </c>
      <c r="BG283" s="221">
        <f>IF(N283="zákl. přenesená",J283,0)</f>
        <v>0</v>
      </c>
      <c r="BH283" s="221">
        <f>IF(N283="sníž. přenesená",J283,0)</f>
        <v>0</v>
      </c>
      <c r="BI283" s="221">
        <f>IF(N283="nulová",J283,0)</f>
        <v>0</v>
      </c>
      <c r="BJ283" s="20" t="s">
        <v>81</v>
      </c>
      <c r="BK283" s="221">
        <f>ROUND(I283*H283,2)</f>
        <v>0</v>
      </c>
      <c r="BL283" s="20" t="s">
        <v>152</v>
      </c>
      <c r="BM283" s="220" t="s">
        <v>579</v>
      </c>
    </row>
    <row r="284" s="2" customFormat="1">
      <c r="A284" s="41"/>
      <c r="B284" s="42"/>
      <c r="C284" s="43"/>
      <c r="D284" s="222" t="s">
        <v>154</v>
      </c>
      <c r="E284" s="43"/>
      <c r="F284" s="223" t="s">
        <v>580</v>
      </c>
      <c r="G284" s="43"/>
      <c r="H284" s="43"/>
      <c r="I284" s="224"/>
      <c r="J284" s="43"/>
      <c r="K284" s="43"/>
      <c r="L284" s="47"/>
      <c r="M284" s="225"/>
      <c r="N284" s="226"/>
      <c r="O284" s="87"/>
      <c r="P284" s="87"/>
      <c r="Q284" s="87"/>
      <c r="R284" s="87"/>
      <c r="S284" s="87"/>
      <c r="T284" s="88"/>
      <c r="U284" s="41"/>
      <c r="V284" s="41"/>
      <c r="W284" s="41"/>
      <c r="X284" s="41"/>
      <c r="Y284" s="41"/>
      <c r="Z284" s="41"/>
      <c r="AA284" s="41"/>
      <c r="AB284" s="41"/>
      <c r="AC284" s="41"/>
      <c r="AD284" s="41"/>
      <c r="AE284" s="41"/>
      <c r="AT284" s="20" t="s">
        <v>154</v>
      </c>
      <c r="AU284" s="20" t="s">
        <v>83</v>
      </c>
    </row>
    <row r="285" s="13" customFormat="1">
      <c r="A285" s="13"/>
      <c r="B285" s="229"/>
      <c r="C285" s="230"/>
      <c r="D285" s="227" t="s">
        <v>184</v>
      </c>
      <c r="E285" s="231" t="s">
        <v>19</v>
      </c>
      <c r="F285" s="232" t="s">
        <v>581</v>
      </c>
      <c r="G285" s="230"/>
      <c r="H285" s="233">
        <v>604.78999999999996</v>
      </c>
      <c r="I285" s="234"/>
      <c r="J285" s="230"/>
      <c r="K285" s="230"/>
      <c r="L285" s="235"/>
      <c r="M285" s="236"/>
      <c r="N285" s="237"/>
      <c r="O285" s="237"/>
      <c r="P285" s="237"/>
      <c r="Q285" s="237"/>
      <c r="R285" s="237"/>
      <c r="S285" s="237"/>
      <c r="T285" s="238"/>
      <c r="U285" s="13"/>
      <c r="V285" s="13"/>
      <c r="W285" s="13"/>
      <c r="X285" s="13"/>
      <c r="Y285" s="13"/>
      <c r="Z285" s="13"/>
      <c r="AA285" s="13"/>
      <c r="AB285" s="13"/>
      <c r="AC285" s="13"/>
      <c r="AD285" s="13"/>
      <c r="AE285" s="13"/>
      <c r="AT285" s="239" t="s">
        <v>184</v>
      </c>
      <c r="AU285" s="239" t="s">
        <v>83</v>
      </c>
      <c r="AV285" s="13" t="s">
        <v>83</v>
      </c>
      <c r="AW285" s="13" t="s">
        <v>35</v>
      </c>
      <c r="AX285" s="13" t="s">
        <v>81</v>
      </c>
      <c r="AY285" s="239" t="s">
        <v>146</v>
      </c>
    </row>
    <row r="286" s="12" customFormat="1" ht="22.8" customHeight="1">
      <c r="A286" s="12"/>
      <c r="B286" s="192"/>
      <c r="C286" s="193"/>
      <c r="D286" s="194" t="s">
        <v>72</v>
      </c>
      <c r="E286" s="206" t="s">
        <v>582</v>
      </c>
      <c r="F286" s="206" t="s">
        <v>583</v>
      </c>
      <c r="G286" s="193"/>
      <c r="H286" s="193"/>
      <c r="I286" s="196"/>
      <c r="J286" s="207">
        <f>BK286</f>
        <v>0</v>
      </c>
      <c r="K286" s="193"/>
      <c r="L286" s="198"/>
      <c r="M286" s="199"/>
      <c r="N286" s="200"/>
      <c r="O286" s="200"/>
      <c r="P286" s="201">
        <f>SUM(P287:P290)</f>
        <v>0</v>
      </c>
      <c r="Q286" s="200"/>
      <c r="R286" s="201">
        <f>SUM(R287:R290)</f>
        <v>0</v>
      </c>
      <c r="S286" s="200"/>
      <c r="T286" s="202">
        <f>SUM(T287:T290)</f>
        <v>0</v>
      </c>
      <c r="U286" s="12"/>
      <c r="V286" s="12"/>
      <c r="W286" s="12"/>
      <c r="X286" s="12"/>
      <c r="Y286" s="12"/>
      <c r="Z286" s="12"/>
      <c r="AA286" s="12"/>
      <c r="AB286" s="12"/>
      <c r="AC286" s="12"/>
      <c r="AD286" s="12"/>
      <c r="AE286" s="12"/>
      <c r="AR286" s="203" t="s">
        <v>81</v>
      </c>
      <c r="AT286" s="204" t="s">
        <v>72</v>
      </c>
      <c r="AU286" s="204" t="s">
        <v>81</v>
      </c>
      <c r="AY286" s="203" t="s">
        <v>146</v>
      </c>
      <c r="BK286" s="205">
        <f>SUM(BK287:BK290)</f>
        <v>0</v>
      </c>
    </row>
    <row r="287" s="2" customFormat="1" ht="24.15" customHeight="1">
      <c r="A287" s="41"/>
      <c r="B287" s="42"/>
      <c r="C287" s="208" t="s">
        <v>584</v>
      </c>
      <c r="D287" s="208" t="s">
        <v>148</v>
      </c>
      <c r="E287" s="209" t="s">
        <v>585</v>
      </c>
      <c r="F287" s="210" t="s">
        <v>586</v>
      </c>
      <c r="G287" s="211" t="s">
        <v>223</v>
      </c>
      <c r="H287" s="212">
        <v>609.16800000000001</v>
      </c>
      <c r="I287" s="213"/>
      <c r="J287" s="214">
        <f>ROUND(I287*H287,2)</f>
        <v>0</v>
      </c>
      <c r="K287" s="215"/>
      <c r="L287" s="47"/>
      <c r="M287" s="216" t="s">
        <v>19</v>
      </c>
      <c r="N287" s="217" t="s">
        <v>44</v>
      </c>
      <c r="O287" s="87"/>
      <c r="P287" s="218">
        <f>O287*H287</f>
        <v>0</v>
      </c>
      <c r="Q287" s="218">
        <v>0</v>
      </c>
      <c r="R287" s="218">
        <f>Q287*H287</f>
        <v>0</v>
      </c>
      <c r="S287" s="218">
        <v>0</v>
      </c>
      <c r="T287" s="219">
        <f>S287*H287</f>
        <v>0</v>
      </c>
      <c r="U287" s="41"/>
      <c r="V287" s="41"/>
      <c r="W287" s="41"/>
      <c r="X287" s="41"/>
      <c r="Y287" s="41"/>
      <c r="Z287" s="41"/>
      <c r="AA287" s="41"/>
      <c r="AB287" s="41"/>
      <c r="AC287" s="41"/>
      <c r="AD287" s="41"/>
      <c r="AE287" s="41"/>
      <c r="AR287" s="220" t="s">
        <v>152</v>
      </c>
      <c r="AT287" s="220" t="s">
        <v>148</v>
      </c>
      <c r="AU287" s="220" t="s">
        <v>83</v>
      </c>
      <c r="AY287" s="20" t="s">
        <v>146</v>
      </c>
      <c r="BE287" s="221">
        <f>IF(N287="základní",J287,0)</f>
        <v>0</v>
      </c>
      <c r="BF287" s="221">
        <f>IF(N287="snížená",J287,0)</f>
        <v>0</v>
      </c>
      <c r="BG287" s="221">
        <f>IF(N287="zákl. přenesená",J287,0)</f>
        <v>0</v>
      </c>
      <c r="BH287" s="221">
        <f>IF(N287="sníž. přenesená",J287,0)</f>
        <v>0</v>
      </c>
      <c r="BI287" s="221">
        <f>IF(N287="nulová",J287,0)</f>
        <v>0</v>
      </c>
      <c r="BJ287" s="20" t="s">
        <v>81</v>
      </c>
      <c r="BK287" s="221">
        <f>ROUND(I287*H287,2)</f>
        <v>0</v>
      </c>
      <c r="BL287" s="20" t="s">
        <v>152</v>
      </c>
      <c r="BM287" s="220" t="s">
        <v>587</v>
      </c>
    </row>
    <row r="288" s="2" customFormat="1">
      <c r="A288" s="41"/>
      <c r="B288" s="42"/>
      <c r="C288" s="43"/>
      <c r="D288" s="222" t="s">
        <v>154</v>
      </c>
      <c r="E288" s="43"/>
      <c r="F288" s="223" t="s">
        <v>588</v>
      </c>
      <c r="G288" s="43"/>
      <c r="H288" s="43"/>
      <c r="I288" s="224"/>
      <c r="J288" s="43"/>
      <c r="K288" s="43"/>
      <c r="L288" s="47"/>
      <c r="M288" s="225"/>
      <c r="N288" s="226"/>
      <c r="O288" s="87"/>
      <c r="P288" s="87"/>
      <c r="Q288" s="87"/>
      <c r="R288" s="87"/>
      <c r="S288" s="87"/>
      <c r="T288" s="88"/>
      <c r="U288" s="41"/>
      <c r="V288" s="41"/>
      <c r="W288" s="41"/>
      <c r="X288" s="41"/>
      <c r="Y288" s="41"/>
      <c r="Z288" s="41"/>
      <c r="AA288" s="41"/>
      <c r="AB288" s="41"/>
      <c r="AC288" s="41"/>
      <c r="AD288" s="41"/>
      <c r="AE288" s="41"/>
      <c r="AT288" s="20" t="s">
        <v>154</v>
      </c>
      <c r="AU288" s="20" t="s">
        <v>83</v>
      </c>
    </row>
    <row r="289" s="2" customFormat="1" ht="24.15" customHeight="1">
      <c r="A289" s="41"/>
      <c r="B289" s="42"/>
      <c r="C289" s="208" t="s">
        <v>589</v>
      </c>
      <c r="D289" s="208" t="s">
        <v>148</v>
      </c>
      <c r="E289" s="209" t="s">
        <v>590</v>
      </c>
      <c r="F289" s="210" t="s">
        <v>591</v>
      </c>
      <c r="G289" s="211" t="s">
        <v>223</v>
      </c>
      <c r="H289" s="212">
        <v>609.16800000000001</v>
      </c>
      <c r="I289" s="213"/>
      <c r="J289" s="214">
        <f>ROUND(I289*H289,2)</f>
        <v>0</v>
      </c>
      <c r="K289" s="215"/>
      <c r="L289" s="47"/>
      <c r="M289" s="216" t="s">
        <v>19</v>
      </c>
      <c r="N289" s="217" t="s">
        <v>44</v>
      </c>
      <c r="O289" s="87"/>
      <c r="P289" s="218">
        <f>O289*H289</f>
        <v>0</v>
      </c>
      <c r="Q289" s="218">
        <v>0</v>
      </c>
      <c r="R289" s="218">
        <f>Q289*H289</f>
        <v>0</v>
      </c>
      <c r="S289" s="218">
        <v>0</v>
      </c>
      <c r="T289" s="219">
        <f>S289*H289</f>
        <v>0</v>
      </c>
      <c r="U289" s="41"/>
      <c r="V289" s="41"/>
      <c r="W289" s="41"/>
      <c r="X289" s="41"/>
      <c r="Y289" s="41"/>
      <c r="Z289" s="41"/>
      <c r="AA289" s="41"/>
      <c r="AB289" s="41"/>
      <c r="AC289" s="41"/>
      <c r="AD289" s="41"/>
      <c r="AE289" s="41"/>
      <c r="AR289" s="220" t="s">
        <v>152</v>
      </c>
      <c r="AT289" s="220" t="s">
        <v>148</v>
      </c>
      <c r="AU289" s="220" t="s">
        <v>83</v>
      </c>
      <c r="AY289" s="20" t="s">
        <v>146</v>
      </c>
      <c r="BE289" s="221">
        <f>IF(N289="základní",J289,0)</f>
        <v>0</v>
      </c>
      <c r="BF289" s="221">
        <f>IF(N289="snížená",J289,0)</f>
        <v>0</v>
      </c>
      <c r="BG289" s="221">
        <f>IF(N289="zákl. přenesená",J289,0)</f>
        <v>0</v>
      </c>
      <c r="BH289" s="221">
        <f>IF(N289="sníž. přenesená",J289,0)</f>
        <v>0</v>
      </c>
      <c r="BI289" s="221">
        <f>IF(N289="nulová",J289,0)</f>
        <v>0</v>
      </c>
      <c r="BJ289" s="20" t="s">
        <v>81</v>
      </c>
      <c r="BK289" s="221">
        <f>ROUND(I289*H289,2)</f>
        <v>0</v>
      </c>
      <c r="BL289" s="20" t="s">
        <v>152</v>
      </c>
      <c r="BM289" s="220" t="s">
        <v>592</v>
      </c>
    </row>
    <row r="290" s="2" customFormat="1">
      <c r="A290" s="41"/>
      <c r="B290" s="42"/>
      <c r="C290" s="43"/>
      <c r="D290" s="222" t="s">
        <v>154</v>
      </c>
      <c r="E290" s="43"/>
      <c r="F290" s="223" t="s">
        <v>593</v>
      </c>
      <c r="G290" s="43"/>
      <c r="H290" s="43"/>
      <c r="I290" s="224"/>
      <c r="J290" s="43"/>
      <c r="K290" s="43"/>
      <c r="L290" s="47"/>
      <c r="M290" s="272"/>
      <c r="N290" s="273"/>
      <c r="O290" s="274"/>
      <c r="P290" s="274"/>
      <c r="Q290" s="274"/>
      <c r="R290" s="274"/>
      <c r="S290" s="274"/>
      <c r="T290" s="275"/>
      <c r="U290" s="41"/>
      <c r="V290" s="41"/>
      <c r="W290" s="41"/>
      <c r="X290" s="41"/>
      <c r="Y290" s="41"/>
      <c r="Z290" s="41"/>
      <c r="AA290" s="41"/>
      <c r="AB290" s="41"/>
      <c r="AC290" s="41"/>
      <c r="AD290" s="41"/>
      <c r="AE290" s="41"/>
      <c r="AT290" s="20" t="s">
        <v>154</v>
      </c>
      <c r="AU290" s="20" t="s">
        <v>83</v>
      </c>
    </row>
    <row r="291" s="2" customFormat="1" ht="6.96" customHeight="1">
      <c r="A291" s="41"/>
      <c r="B291" s="62"/>
      <c r="C291" s="63"/>
      <c r="D291" s="63"/>
      <c r="E291" s="63"/>
      <c r="F291" s="63"/>
      <c r="G291" s="63"/>
      <c r="H291" s="63"/>
      <c r="I291" s="63"/>
      <c r="J291" s="63"/>
      <c r="K291" s="63"/>
      <c r="L291" s="47"/>
      <c r="M291" s="41"/>
      <c r="O291" s="41"/>
      <c r="P291" s="41"/>
      <c r="Q291" s="41"/>
      <c r="R291" s="41"/>
      <c r="S291" s="41"/>
      <c r="T291" s="41"/>
      <c r="U291" s="41"/>
      <c r="V291" s="41"/>
      <c r="W291" s="41"/>
      <c r="X291" s="41"/>
      <c r="Y291" s="41"/>
      <c r="Z291" s="41"/>
      <c r="AA291" s="41"/>
      <c r="AB291" s="41"/>
      <c r="AC291" s="41"/>
      <c r="AD291" s="41"/>
      <c r="AE291" s="41"/>
    </row>
  </sheetData>
  <sheetProtection sheet="1" autoFilter="0" formatColumns="0" formatRows="0" objects="1" scenarios="1" spinCount="100000" saltValue="L4+2OWhHMKhkS9VmYUsiWVYRX3uunhc3hjgq90yybm7xddQioCkuzzMSVlhHGZbDDGzax+fsH2TOkvfQcTXn0g==" hashValue="hg8+JxGcjgs+qQFv782A3Xc7pxWa15rHxPjRnHE1VniAcjVFlaHk2SWD/+KUrGQP2DsDDAaq6IO1TqjoN19gIw==" algorithmName="SHA-512" password="CC35"/>
  <autoFilter ref="C87:K290"/>
  <mergeCells count="9">
    <mergeCell ref="E7:H7"/>
    <mergeCell ref="E9:H9"/>
    <mergeCell ref="E18:H18"/>
    <mergeCell ref="E27:H27"/>
    <mergeCell ref="E48:H48"/>
    <mergeCell ref="E50:H50"/>
    <mergeCell ref="E78:H78"/>
    <mergeCell ref="E80:H80"/>
    <mergeCell ref="L2:V2"/>
  </mergeCells>
  <hyperlinks>
    <hyperlink ref="F92" r:id="rId1" display="https://podminky.urs.cz/item/CS_URS_2023_02/111251101"/>
    <hyperlink ref="F95" r:id="rId2" display="https://podminky.urs.cz/item/CS_URS_2023_02/113107223"/>
    <hyperlink ref="F98" r:id="rId3" display="https://podminky.urs.cz/item/CS_URS_2023_02/113107242"/>
    <hyperlink ref="F101" r:id="rId4" display="https://podminky.urs.cz/item/CS_URS_2023_02/113154333"/>
    <hyperlink ref="F104" r:id="rId5" display="https://podminky.urs.cz/item/CS_URS_2023_02/121151113"/>
    <hyperlink ref="F106" r:id="rId6" display="https://podminky.urs.cz/item/CS_URS_2023_02/122452206"/>
    <hyperlink ref="F113" r:id="rId7" display="https://podminky.urs.cz/item/CS_URS_2023_01/162351123"/>
    <hyperlink ref="F116" r:id="rId8" display="https://podminky.urs.cz/item/CS_URS_2023_01/162751137"/>
    <hyperlink ref="F120" r:id="rId9" display="https://podminky.urs.cz/item/CS_URS_2023_01/162751139"/>
    <hyperlink ref="F123" r:id="rId10" display="https://podminky.urs.cz/item/CS_URS_2023_02/167151112"/>
    <hyperlink ref="F126" r:id="rId11" display="https://podminky.urs.cz/item/CS_URS_2023_02/171151103"/>
    <hyperlink ref="F128" r:id="rId12" display="https://podminky.urs.cz/item/CS_URS_2023_01/171201231"/>
    <hyperlink ref="F131" r:id="rId13" display="https://podminky.urs.cz/item/CS_URS_2023_01/171251201"/>
    <hyperlink ref="F133" r:id="rId14" display="https://podminky.urs.cz/item/CS_URS_2023_02/181351103"/>
    <hyperlink ref="F135" r:id="rId15" display="https://podminky.urs.cz/item/CS_URS_2023_02/181411131"/>
    <hyperlink ref="F139" r:id="rId16" display="https://podminky.urs.cz/item/CS_URS_2023_02/181951114"/>
    <hyperlink ref="F147" r:id="rId17" display="https://podminky.urs.cz/item/CS_URS_2023_02/212752401"/>
    <hyperlink ref="F151" r:id="rId18" display="https://podminky.urs.cz/item/CS_URS_2023_02/452112111"/>
    <hyperlink ref="F154" r:id="rId19" display="https://podminky.urs.cz/item/CS_URS_2023_02/452311131"/>
    <hyperlink ref="F157" r:id="rId20" display="https://podminky.urs.cz/item/CS_URS_2023_02/452351101"/>
    <hyperlink ref="F161" r:id="rId21" display="https://podminky.urs.cz/item/CS_URS_2023_02/564851111"/>
    <hyperlink ref="F167" r:id="rId22" display="https://podminky.urs.cz/item/CS_URS_2023_02/564861113"/>
    <hyperlink ref="F172" r:id="rId23" display="https://podminky.urs.cz/item/CS_URS_2023_02/565135121"/>
    <hyperlink ref="F174" r:id="rId24" display="https://podminky.urs.cz/item/CS_URS_2023_02/567122112"/>
    <hyperlink ref="F176" r:id="rId25" display="https://podminky.urs.cz/item/CS_URS_2023_02/573111113"/>
    <hyperlink ref="F178" r:id="rId26" display="https://podminky.urs.cz/item/CS_URS_2023_02/573211107"/>
    <hyperlink ref="F180" r:id="rId27" display="https://podminky.urs.cz/item/CS_URS_2023_02/573211111"/>
    <hyperlink ref="F186" r:id="rId28" display="https://podminky.urs.cz/item/CS_URS_2023_02/577134121"/>
    <hyperlink ref="F188" r:id="rId29" display="https://podminky.urs.cz/item/CS_URS_2023_02/577144121"/>
    <hyperlink ref="F191" r:id="rId30" display="https://podminky.urs.cz/item/CS_URS_2023_02/577155122"/>
    <hyperlink ref="F193" r:id="rId31" display="https://podminky.urs.cz/item/CS_URS_2023_02/596212213"/>
    <hyperlink ref="F201" r:id="rId32" display="https://podminky.urs.cz/item/CS_URS_2023_02/596212214"/>
    <hyperlink ref="F205" r:id="rId33" display="https://podminky.urs.cz/item/CS_URS_2023_01/596412213"/>
    <hyperlink ref="F211" r:id="rId34" display="https://podminky.urs.cz/item/CS_URS_2023_02/895941302"/>
    <hyperlink ref="F214" r:id="rId35" display="https://podminky.urs.cz/item/CS_URS_2023_02/895941313"/>
    <hyperlink ref="F217" r:id="rId36" display="https://podminky.urs.cz/item/CS_URS_2023_02/895941322"/>
    <hyperlink ref="F220" r:id="rId37" display="https://podminky.urs.cz/item/CS_URS_2023_02/895941332"/>
    <hyperlink ref="F223" r:id="rId38" display="https://podminky.urs.cz/item/CS_URS_2023_02/899204112"/>
    <hyperlink ref="F226" r:id="rId39" display="https://podminky.urs.cz/item/CS_URS_2023_02/899623141"/>
    <hyperlink ref="F229" r:id="rId40" display="https://podminky.urs.cz/item/CS_URS_2023_02/899643111"/>
    <hyperlink ref="F233" r:id="rId41" display="https://podminky.urs.cz/item/CS_URS_2023_02/914111111"/>
    <hyperlink ref="F235" r:id="rId42" display="https://podminky.urs.cz/item/CS_URS_2023_02/914511111"/>
    <hyperlink ref="F245" r:id="rId43" display="https://podminky.urs.cz/item/CS_URS_2023_02/915111111"/>
    <hyperlink ref="F247" r:id="rId44" display="https://podminky.urs.cz/item/CS_URS_2023_02/915131111"/>
    <hyperlink ref="F249" r:id="rId45" display="https://podminky.urs.cz/item/CS_URS_2023_02/915611111"/>
    <hyperlink ref="F251" r:id="rId46" display="https://podminky.urs.cz/item/CS_URS_2023_02/915621111"/>
    <hyperlink ref="F253" r:id="rId47" display="https://podminky.urs.cz/item/CS_URS_2023_02/916131213"/>
    <hyperlink ref="F257" r:id="rId48" display="https://podminky.urs.cz/item/CS_URS_2023_02/916231213"/>
    <hyperlink ref="F261" r:id="rId49" display="https://podminky.urs.cz/item/CS_URS_2023_02/919112111"/>
    <hyperlink ref="F263" r:id="rId50" display="https://podminky.urs.cz/item/CS_URS_2023_02/919112222"/>
    <hyperlink ref="F265" r:id="rId51" display="https://podminky.urs.cz/item/CS_URS_2023_02/919122121"/>
    <hyperlink ref="F267" r:id="rId52" display="https://podminky.urs.cz/item/CS_URS_2023_02/919735112"/>
    <hyperlink ref="F269" r:id="rId53" display="https://podminky.urs.cz/item/CS_URS_2023_02/919735114"/>
    <hyperlink ref="F271" r:id="rId54" display="https://podminky.urs.cz/item/CS_URS_2023_02/938908411"/>
    <hyperlink ref="F273" r:id="rId55" display="https://podminky.urs.cz/item/CS_URS_2023_02/938909311"/>
    <hyperlink ref="F276" r:id="rId56" display="https://podminky.urs.cz/item/CS_URS_2023_02/997221551"/>
    <hyperlink ref="F278" r:id="rId57" display="https://podminky.urs.cz/item/CS_URS_2023_02/997221559"/>
    <hyperlink ref="F281" r:id="rId58" display="https://podminky.urs.cz/item/CS_URS_2023_02/997221873"/>
    <hyperlink ref="F284" r:id="rId59" display="https://podminky.urs.cz/item/CS_URS_2023_02/997221875"/>
    <hyperlink ref="F288" r:id="rId60" display="https://podminky.urs.cz/item/CS_URS_2023_02/998225111"/>
    <hyperlink ref="F290" r:id="rId61" display="https://podminky.urs.cz/item/CS_URS_2023_02/998225191"/>
  </hyperlinks>
  <pageMargins left="0.39375" right="0.39375" top="0.39375" bottom="0.39375" header="0" footer="0"/>
  <pageSetup paperSize="9" orientation="landscape" blackAndWhite="1" fitToHeight="100"/>
  <headerFooter>
    <oddFooter>&amp;CStrana &amp;P z &amp;N</oddFooter>
  </headerFooter>
  <drawing r:id="rId62"/>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86</v>
      </c>
    </row>
    <row r="3" s="1" customFormat="1" ht="6.96" customHeight="1">
      <c r="B3" s="131"/>
      <c r="C3" s="132"/>
      <c r="D3" s="132"/>
      <c r="E3" s="132"/>
      <c r="F3" s="132"/>
      <c r="G3" s="132"/>
      <c r="H3" s="132"/>
      <c r="I3" s="132"/>
      <c r="J3" s="132"/>
      <c r="K3" s="132"/>
      <c r="L3" s="23"/>
      <c r="AT3" s="20" t="s">
        <v>83</v>
      </c>
    </row>
    <row r="4" s="1" customFormat="1" ht="24.96" customHeight="1">
      <c r="B4" s="23"/>
      <c r="D4" s="133" t="s">
        <v>115</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Nové Město na Moravě, Centrum služeb a řemesel ul. Soškova inv. město, rev. 9/24</v>
      </c>
      <c r="F7" s="135"/>
      <c r="G7" s="135"/>
      <c r="H7" s="135"/>
      <c r="L7" s="23"/>
    </row>
    <row r="8" s="2" customFormat="1" ht="12" customHeight="1">
      <c r="A8" s="41"/>
      <c r="B8" s="47"/>
      <c r="C8" s="41"/>
      <c r="D8" s="135" t="s">
        <v>116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594</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23. 11. 2021</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34</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37</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39</v>
      </c>
      <c r="E30" s="41"/>
      <c r="F30" s="41"/>
      <c r="G30" s="41"/>
      <c r="H30" s="41"/>
      <c r="I30" s="41"/>
      <c r="J30" s="147">
        <f>ROUND(J90,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41</v>
      </c>
      <c r="G32" s="41"/>
      <c r="H32" s="41"/>
      <c r="I32" s="148" t="s">
        <v>40</v>
      </c>
      <c r="J32" s="148" t="s">
        <v>42</v>
      </c>
      <c r="K32" s="41"/>
      <c r="L32" s="137"/>
      <c r="S32" s="41"/>
      <c r="T32" s="41"/>
      <c r="U32" s="41"/>
      <c r="V32" s="41"/>
      <c r="W32" s="41"/>
      <c r="X32" s="41"/>
      <c r="Y32" s="41"/>
      <c r="Z32" s="41"/>
      <c r="AA32" s="41"/>
      <c r="AB32" s="41"/>
      <c r="AC32" s="41"/>
      <c r="AD32" s="41"/>
      <c r="AE32" s="41"/>
    </row>
    <row r="33" s="2" customFormat="1" ht="14.4" customHeight="1">
      <c r="A33" s="41"/>
      <c r="B33" s="47"/>
      <c r="C33" s="41"/>
      <c r="D33" s="149" t="s">
        <v>43</v>
      </c>
      <c r="E33" s="135" t="s">
        <v>44</v>
      </c>
      <c r="F33" s="150">
        <f>ROUND((SUM(BE90:BE433)),  2)</f>
        <v>0</v>
      </c>
      <c r="G33" s="41"/>
      <c r="H33" s="41"/>
      <c r="I33" s="151">
        <v>0.20999999999999999</v>
      </c>
      <c r="J33" s="150">
        <f>ROUND(((SUM(BE90:BE433))*I33),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45</v>
      </c>
      <c r="F34" s="150">
        <f>ROUND((SUM(BF90:BF433)),  2)</f>
        <v>0</v>
      </c>
      <c r="G34" s="41"/>
      <c r="H34" s="41"/>
      <c r="I34" s="151">
        <v>0.14999999999999999</v>
      </c>
      <c r="J34" s="150">
        <f>ROUND(((SUM(BF90:BF433))*I34),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46</v>
      </c>
      <c r="F35" s="150">
        <f>ROUND((SUM(BG90:BG433)),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47</v>
      </c>
      <c r="F36" s="150">
        <f>ROUND((SUM(BH90:BH433)),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48</v>
      </c>
      <c r="F37" s="150">
        <f>ROUND((SUM(BI90:BI433)),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49</v>
      </c>
      <c r="E39" s="154"/>
      <c r="F39" s="154"/>
      <c r="G39" s="155" t="s">
        <v>50</v>
      </c>
      <c r="H39" s="156" t="s">
        <v>51</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118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Nové Město na Moravě, Centrum služeb a řemesel ul. Soškova inv. město, rev. 9/24</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116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304 - Dešťová kanalizace</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Nové Město na Moravě</v>
      </c>
      <c r="G52" s="43"/>
      <c r="H52" s="43"/>
      <c r="I52" s="35" t="s">
        <v>23</v>
      </c>
      <c r="J52" s="75" t="str">
        <f>IF(J12="","",J12)</f>
        <v>23. 11. 2021</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Město Nové Město na Moravě</v>
      </c>
      <c r="G54" s="43"/>
      <c r="H54" s="43"/>
      <c r="I54" s="35" t="s">
        <v>31</v>
      </c>
      <c r="J54" s="39" t="str">
        <f>E21</f>
        <v>Ing. Josef Novotný AQA-CLEAN</v>
      </c>
      <c r="K54" s="43"/>
      <c r="L54" s="137"/>
      <c r="S54" s="41"/>
      <c r="T54" s="41"/>
      <c r="U54" s="41"/>
      <c r="V54" s="41"/>
      <c r="W54" s="41"/>
      <c r="X54" s="41"/>
      <c r="Y54" s="41"/>
      <c r="Z54" s="41"/>
      <c r="AA54" s="41"/>
      <c r="AB54" s="41"/>
      <c r="AC54" s="41"/>
      <c r="AD54" s="41"/>
      <c r="AE54" s="41"/>
    </row>
    <row r="55" s="2" customFormat="1" ht="25.65" customHeight="1">
      <c r="A55" s="41"/>
      <c r="B55" s="42"/>
      <c r="C55" s="35" t="s">
        <v>29</v>
      </c>
      <c r="D55" s="43"/>
      <c r="E55" s="43"/>
      <c r="F55" s="30" t="str">
        <f>IF(E18="","",E18)</f>
        <v>Vyplň údaj</v>
      </c>
      <c r="G55" s="43"/>
      <c r="H55" s="43"/>
      <c r="I55" s="35" t="s">
        <v>36</v>
      </c>
      <c r="J55" s="39" t="str">
        <f>E24</f>
        <v>Ing. Josef Novotný AQA-CLEAN</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119</v>
      </c>
      <c r="D57" s="165"/>
      <c r="E57" s="165"/>
      <c r="F57" s="165"/>
      <c r="G57" s="165"/>
      <c r="H57" s="165"/>
      <c r="I57" s="165"/>
      <c r="J57" s="166" t="s">
        <v>120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71</v>
      </c>
      <c r="D59" s="43"/>
      <c r="E59" s="43"/>
      <c r="F59" s="43"/>
      <c r="G59" s="43"/>
      <c r="H59" s="43"/>
      <c r="I59" s="43"/>
      <c r="J59" s="105">
        <f>J90</f>
        <v>0</v>
      </c>
      <c r="K59" s="43"/>
      <c r="L59" s="137"/>
      <c r="S59" s="41"/>
      <c r="T59" s="41"/>
      <c r="U59" s="41"/>
      <c r="V59" s="41"/>
      <c r="W59" s="41"/>
      <c r="X59" s="41"/>
      <c r="Y59" s="41"/>
      <c r="Z59" s="41"/>
      <c r="AA59" s="41"/>
      <c r="AB59" s="41"/>
      <c r="AC59" s="41"/>
      <c r="AD59" s="41"/>
      <c r="AE59" s="41"/>
      <c r="AU59" s="20" t="s">
        <v>121</v>
      </c>
    </row>
    <row r="60" s="9" customFormat="1" ht="24.96" customHeight="1">
      <c r="A60" s="9"/>
      <c r="B60" s="168"/>
      <c r="C60" s="169"/>
      <c r="D60" s="170" t="s">
        <v>122</v>
      </c>
      <c r="E60" s="171"/>
      <c r="F60" s="171"/>
      <c r="G60" s="171"/>
      <c r="H60" s="171"/>
      <c r="I60" s="171"/>
      <c r="J60" s="172">
        <f>J91</f>
        <v>0</v>
      </c>
      <c r="K60" s="169"/>
      <c r="L60" s="173"/>
      <c r="S60" s="9"/>
      <c r="T60" s="9"/>
      <c r="U60" s="9"/>
      <c r="V60" s="9"/>
      <c r="W60" s="9"/>
      <c r="X60" s="9"/>
      <c r="Y60" s="9"/>
      <c r="Z60" s="9"/>
      <c r="AA60" s="9"/>
      <c r="AB60" s="9"/>
      <c r="AC60" s="9"/>
      <c r="AD60" s="9"/>
      <c r="AE60" s="9"/>
    </row>
    <row r="61" s="10" customFormat="1" ht="19.92" customHeight="1">
      <c r="A61" s="10"/>
      <c r="B61" s="174"/>
      <c r="C61" s="175"/>
      <c r="D61" s="176" t="s">
        <v>123</v>
      </c>
      <c r="E61" s="177"/>
      <c r="F61" s="177"/>
      <c r="G61" s="177"/>
      <c r="H61" s="177"/>
      <c r="I61" s="177"/>
      <c r="J61" s="178">
        <f>J92</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124</v>
      </c>
      <c r="E62" s="177"/>
      <c r="F62" s="177"/>
      <c r="G62" s="177"/>
      <c r="H62" s="177"/>
      <c r="I62" s="177"/>
      <c r="J62" s="178">
        <f>J287</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595</v>
      </c>
      <c r="E63" s="177"/>
      <c r="F63" s="177"/>
      <c r="G63" s="177"/>
      <c r="H63" s="177"/>
      <c r="I63" s="177"/>
      <c r="J63" s="178">
        <f>J300</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125</v>
      </c>
      <c r="E64" s="177"/>
      <c r="F64" s="177"/>
      <c r="G64" s="177"/>
      <c r="H64" s="177"/>
      <c r="I64" s="177"/>
      <c r="J64" s="178">
        <f>J305</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126</v>
      </c>
      <c r="E65" s="177"/>
      <c r="F65" s="177"/>
      <c r="G65" s="177"/>
      <c r="H65" s="177"/>
      <c r="I65" s="177"/>
      <c r="J65" s="178">
        <f>J334</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596</v>
      </c>
      <c r="E66" s="177"/>
      <c r="F66" s="177"/>
      <c r="G66" s="177"/>
      <c r="H66" s="177"/>
      <c r="I66" s="177"/>
      <c r="J66" s="178">
        <f>J348</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127</v>
      </c>
      <c r="E67" s="177"/>
      <c r="F67" s="177"/>
      <c r="G67" s="177"/>
      <c r="H67" s="177"/>
      <c r="I67" s="177"/>
      <c r="J67" s="178">
        <f>J352</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128</v>
      </c>
      <c r="E68" s="177"/>
      <c r="F68" s="177"/>
      <c r="G68" s="177"/>
      <c r="H68" s="177"/>
      <c r="I68" s="177"/>
      <c r="J68" s="178">
        <f>J408</f>
        <v>0</v>
      </c>
      <c r="K68" s="175"/>
      <c r="L68" s="179"/>
      <c r="S68" s="10"/>
      <c r="T68" s="10"/>
      <c r="U68" s="10"/>
      <c r="V68" s="10"/>
      <c r="W68" s="10"/>
      <c r="X68" s="10"/>
      <c r="Y68" s="10"/>
      <c r="Z68" s="10"/>
      <c r="AA68" s="10"/>
      <c r="AB68" s="10"/>
      <c r="AC68" s="10"/>
      <c r="AD68" s="10"/>
      <c r="AE68" s="10"/>
    </row>
    <row r="69" s="10" customFormat="1" ht="19.92" customHeight="1">
      <c r="A69" s="10"/>
      <c r="B69" s="174"/>
      <c r="C69" s="175"/>
      <c r="D69" s="176" t="s">
        <v>129</v>
      </c>
      <c r="E69" s="177"/>
      <c r="F69" s="177"/>
      <c r="G69" s="177"/>
      <c r="H69" s="177"/>
      <c r="I69" s="177"/>
      <c r="J69" s="178">
        <f>J417</f>
        <v>0</v>
      </c>
      <c r="K69" s="175"/>
      <c r="L69" s="179"/>
      <c r="S69" s="10"/>
      <c r="T69" s="10"/>
      <c r="U69" s="10"/>
      <c r="V69" s="10"/>
      <c r="W69" s="10"/>
      <c r="X69" s="10"/>
      <c r="Y69" s="10"/>
      <c r="Z69" s="10"/>
      <c r="AA69" s="10"/>
      <c r="AB69" s="10"/>
      <c r="AC69" s="10"/>
      <c r="AD69" s="10"/>
      <c r="AE69" s="10"/>
    </row>
    <row r="70" s="10" customFormat="1" ht="19.92" customHeight="1">
      <c r="A70" s="10"/>
      <c r="B70" s="174"/>
      <c r="C70" s="175"/>
      <c r="D70" s="176" t="s">
        <v>130</v>
      </c>
      <c r="E70" s="177"/>
      <c r="F70" s="177"/>
      <c r="G70" s="177"/>
      <c r="H70" s="177"/>
      <c r="I70" s="177"/>
      <c r="J70" s="178">
        <f>J429</f>
        <v>0</v>
      </c>
      <c r="K70" s="175"/>
      <c r="L70" s="179"/>
      <c r="S70" s="10"/>
      <c r="T70" s="10"/>
      <c r="U70" s="10"/>
      <c r="V70" s="10"/>
      <c r="W70" s="10"/>
      <c r="X70" s="10"/>
      <c r="Y70" s="10"/>
      <c r="Z70" s="10"/>
      <c r="AA70" s="10"/>
      <c r="AB70" s="10"/>
      <c r="AC70" s="10"/>
      <c r="AD70" s="10"/>
      <c r="AE70" s="10"/>
    </row>
    <row r="71" s="2" customFormat="1" ht="21.84" customHeight="1">
      <c r="A71" s="41"/>
      <c r="B71" s="42"/>
      <c r="C71" s="43"/>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6.96" customHeight="1">
      <c r="A72" s="41"/>
      <c r="B72" s="62"/>
      <c r="C72" s="63"/>
      <c r="D72" s="63"/>
      <c r="E72" s="63"/>
      <c r="F72" s="63"/>
      <c r="G72" s="63"/>
      <c r="H72" s="63"/>
      <c r="I72" s="63"/>
      <c r="J72" s="63"/>
      <c r="K72" s="63"/>
      <c r="L72" s="137"/>
      <c r="S72" s="41"/>
      <c r="T72" s="41"/>
      <c r="U72" s="41"/>
      <c r="V72" s="41"/>
      <c r="W72" s="41"/>
      <c r="X72" s="41"/>
      <c r="Y72" s="41"/>
      <c r="Z72" s="41"/>
      <c r="AA72" s="41"/>
      <c r="AB72" s="41"/>
      <c r="AC72" s="41"/>
      <c r="AD72" s="41"/>
      <c r="AE72" s="41"/>
    </row>
    <row r="76" s="2" customFormat="1" ht="6.96" customHeight="1">
      <c r="A76" s="41"/>
      <c r="B76" s="64"/>
      <c r="C76" s="65"/>
      <c r="D76" s="65"/>
      <c r="E76" s="65"/>
      <c r="F76" s="65"/>
      <c r="G76" s="65"/>
      <c r="H76" s="65"/>
      <c r="I76" s="65"/>
      <c r="J76" s="65"/>
      <c r="K76" s="65"/>
      <c r="L76" s="137"/>
      <c r="S76" s="41"/>
      <c r="T76" s="41"/>
      <c r="U76" s="41"/>
      <c r="V76" s="41"/>
      <c r="W76" s="41"/>
      <c r="X76" s="41"/>
      <c r="Y76" s="41"/>
      <c r="Z76" s="41"/>
      <c r="AA76" s="41"/>
      <c r="AB76" s="41"/>
      <c r="AC76" s="41"/>
      <c r="AD76" s="41"/>
      <c r="AE76" s="41"/>
    </row>
    <row r="77" s="2" customFormat="1" ht="24.96" customHeight="1">
      <c r="A77" s="41"/>
      <c r="B77" s="42"/>
      <c r="C77" s="26" t="s">
        <v>131</v>
      </c>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2" customHeight="1">
      <c r="A79" s="41"/>
      <c r="B79" s="42"/>
      <c r="C79" s="35" t="s">
        <v>16</v>
      </c>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16.5" customHeight="1">
      <c r="A80" s="41"/>
      <c r="B80" s="42"/>
      <c r="C80" s="43"/>
      <c r="D80" s="43"/>
      <c r="E80" s="163" t="str">
        <f>E7</f>
        <v>Nové Město na Moravě, Centrum služeb a řemesel ul. Soškova inv. město, rev. 9/24</v>
      </c>
      <c r="F80" s="35"/>
      <c r="G80" s="35"/>
      <c r="H80" s="35"/>
      <c r="I80" s="43"/>
      <c r="J80" s="43"/>
      <c r="K80" s="43"/>
      <c r="L80" s="137"/>
      <c r="S80" s="41"/>
      <c r="T80" s="41"/>
      <c r="U80" s="41"/>
      <c r="V80" s="41"/>
      <c r="W80" s="41"/>
      <c r="X80" s="41"/>
      <c r="Y80" s="41"/>
      <c r="Z80" s="41"/>
      <c r="AA80" s="41"/>
      <c r="AB80" s="41"/>
      <c r="AC80" s="41"/>
      <c r="AD80" s="41"/>
      <c r="AE80" s="41"/>
    </row>
    <row r="81" s="2" customFormat="1" ht="12" customHeight="1">
      <c r="A81" s="41"/>
      <c r="B81" s="42"/>
      <c r="C81" s="35" t="s">
        <v>116</v>
      </c>
      <c r="D81" s="43"/>
      <c r="E81" s="43"/>
      <c r="F81" s="43"/>
      <c r="G81" s="43"/>
      <c r="H81" s="43"/>
      <c r="I81" s="43"/>
      <c r="J81" s="43"/>
      <c r="K81" s="43"/>
      <c r="L81" s="137"/>
      <c r="S81" s="41"/>
      <c r="T81" s="41"/>
      <c r="U81" s="41"/>
      <c r="V81" s="41"/>
      <c r="W81" s="41"/>
      <c r="X81" s="41"/>
      <c r="Y81" s="41"/>
      <c r="Z81" s="41"/>
      <c r="AA81" s="41"/>
      <c r="AB81" s="41"/>
      <c r="AC81" s="41"/>
      <c r="AD81" s="41"/>
      <c r="AE81" s="41"/>
    </row>
    <row r="82" s="2" customFormat="1" ht="16.5" customHeight="1">
      <c r="A82" s="41"/>
      <c r="B82" s="42"/>
      <c r="C82" s="43"/>
      <c r="D82" s="43"/>
      <c r="E82" s="72" t="str">
        <f>E9</f>
        <v>SO 304 - Dešťová kanalizace</v>
      </c>
      <c r="F82" s="43"/>
      <c r="G82" s="43"/>
      <c r="H82" s="43"/>
      <c r="I82" s="43"/>
      <c r="J82" s="43"/>
      <c r="K82" s="43"/>
      <c r="L82" s="137"/>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37"/>
      <c r="S83" s="41"/>
      <c r="T83" s="41"/>
      <c r="U83" s="41"/>
      <c r="V83" s="41"/>
      <c r="W83" s="41"/>
      <c r="X83" s="41"/>
      <c r="Y83" s="41"/>
      <c r="Z83" s="41"/>
      <c r="AA83" s="41"/>
      <c r="AB83" s="41"/>
      <c r="AC83" s="41"/>
      <c r="AD83" s="41"/>
      <c r="AE83" s="41"/>
    </row>
    <row r="84" s="2" customFormat="1" ht="12" customHeight="1">
      <c r="A84" s="41"/>
      <c r="B84" s="42"/>
      <c r="C84" s="35" t="s">
        <v>21</v>
      </c>
      <c r="D84" s="43"/>
      <c r="E84" s="43"/>
      <c r="F84" s="30" t="str">
        <f>F12</f>
        <v>Nové Město na Moravě</v>
      </c>
      <c r="G84" s="43"/>
      <c r="H84" s="43"/>
      <c r="I84" s="35" t="s">
        <v>23</v>
      </c>
      <c r="J84" s="75" t="str">
        <f>IF(J12="","",J12)</f>
        <v>23. 11. 2021</v>
      </c>
      <c r="K84" s="43"/>
      <c r="L84" s="137"/>
      <c r="S84" s="41"/>
      <c r="T84" s="41"/>
      <c r="U84" s="41"/>
      <c r="V84" s="41"/>
      <c r="W84" s="41"/>
      <c r="X84" s="41"/>
      <c r="Y84" s="41"/>
      <c r="Z84" s="41"/>
      <c r="AA84" s="41"/>
      <c r="AB84" s="41"/>
      <c r="AC84" s="41"/>
      <c r="AD84" s="41"/>
      <c r="AE84" s="41"/>
    </row>
    <row r="85" s="2" customFormat="1" ht="6.96" customHeight="1">
      <c r="A85" s="41"/>
      <c r="B85" s="42"/>
      <c r="C85" s="43"/>
      <c r="D85" s="43"/>
      <c r="E85" s="43"/>
      <c r="F85" s="43"/>
      <c r="G85" s="43"/>
      <c r="H85" s="43"/>
      <c r="I85" s="43"/>
      <c r="J85" s="43"/>
      <c r="K85" s="43"/>
      <c r="L85" s="137"/>
      <c r="S85" s="41"/>
      <c r="T85" s="41"/>
      <c r="U85" s="41"/>
      <c r="V85" s="41"/>
      <c r="W85" s="41"/>
      <c r="X85" s="41"/>
      <c r="Y85" s="41"/>
      <c r="Z85" s="41"/>
      <c r="AA85" s="41"/>
      <c r="AB85" s="41"/>
      <c r="AC85" s="41"/>
      <c r="AD85" s="41"/>
      <c r="AE85" s="41"/>
    </row>
    <row r="86" s="2" customFormat="1" ht="25.65" customHeight="1">
      <c r="A86" s="41"/>
      <c r="B86" s="42"/>
      <c r="C86" s="35" t="s">
        <v>25</v>
      </c>
      <c r="D86" s="43"/>
      <c r="E86" s="43"/>
      <c r="F86" s="30" t="str">
        <f>E15</f>
        <v>Město Nové Město na Moravě</v>
      </c>
      <c r="G86" s="43"/>
      <c r="H86" s="43"/>
      <c r="I86" s="35" t="s">
        <v>31</v>
      </c>
      <c r="J86" s="39" t="str">
        <f>E21</f>
        <v>Ing. Josef Novotný AQA-CLEAN</v>
      </c>
      <c r="K86" s="43"/>
      <c r="L86" s="137"/>
      <c r="S86" s="41"/>
      <c r="T86" s="41"/>
      <c r="U86" s="41"/>
      <c r="V86" s="41"/>
      <c r="W86" s="41"/>
      <c r="X86" s="41"/>
      <c r="Y86" s="41"/>
      <c r="Z86" s="41"/>
      <c r="AA86" s="41"/>
      <c r="AB86" s="41"/>
      <c r="AC86" s="41"/>
      <c r="AD86" s="41"/>
      <c r="AE86" s="41"/>
    </row>
    <row r="87" s="2" customFormat="1" ht="25.65" customHeight="1">
      <c r="A87" s="41"/>
      <c r="B87" s="42"/>
      <c r="C87" s="35" t="s">
        <v>29</v>
      </c>
      <c r="D87" s="43"/>
      <c r="E87" s="43"/>
      <c r="F87" s="30" t="str">
        <f>IF(E18="","",E18)</f>
        <v>Vyplň údaj</v>
      </c>
      <c r="G87" s="43"/>
      <c r="H87" s="43"/>
      <c r="I87" s="35" t="s">
        <v>36</v>
      </c>
      <c r="J87" s="39" t="str">
        <f>E24</f>
        <v>Ing. Josef Novotný AQA-CLEAN</v>
      </c>
      <c r="K87" s="43"/>
      <c r="L87" s="137"/>
      <c r="S87" s="41"/>
      <c r="T87" s="41"/>
      <c r="U87" s="41"/>
      <c r="V87" s="41"/>
      <c r="W87" s="41"/>
      <c r="X87" s="41"/>
      <c r="Y87" s="41"/>
      <c r="Z87" s="41"/>
      <c r="AA87" s="41"/>
      <c r="AB87" s="41"/>
      <c r="AC87" s="41"/>
      <c r="AD87" s="41"/>
      <c r="AE87" s="41"/>
    </row>
    <row r="88" s="2" customFormat="1" ht="10.32" customHeight="1">
      <c r="A88" s="41"/>
      <c r="B88" s="42"/>
      <c r="C88" s="43"/>
      <c r="D88" s="43"/>
      <c r="E88" s="43"/>
      <c r="F88" s="43"/>
      <c r="G88" s="43"/>
      <c r="H88" s="43"/>
      <c r="I88" s="43"/>
      <c r="J88" s="43"/>
      <c r="K88" s="43"/>
      <c r="L88" s="137"/>
      <c r="S88" s="41"/>
      <c r="T88" s="41"/>
      <c r="U88" s="41"/>
      <c r="V88" s="41"/>
      <c r="W88" s="41"/>
      <c r="X88" s="41"/>
      <c r="Y88" s="41"/>
      <c r="Z88" s="41"/>
      <c r="AA88" s="41"/>
      <c r="AB88" s="41"/>
      <c r="AC88" s="41"/>
      <c r="AD88" s="41"/>
      <c r="AE88" s="41"/>
    </row>
    <row r="89" s="11" customFormat="1" ht="29.28" customHeight="1">
      <c r="A89" s="180"/>
      <c r="B89" s="181"/>
      <c r="C89" s="182" t="s">
        <v>132</v>
      </c>
      <c r="D89" s="183" t="s">
        <v>58</v>
      </c>
      <c r="E89" s="183" t="s">
        <v>54</v>
      </c>
      <c r="F89" s="183" t="s">
        <v>55</v>
      </c>
      <c r="G89" s="183" t="s">
        <v>133</v>
      </c>
      <c r="H89" s="183" t="s">
        <v>134</v>
      </c>
      <c r="I89" s="183" t="s">
        <v>135</v>
      </c>
      <c r="J89" s="184" t="s">
        <v>120</v>
      </c>
      <c r="K89" s="185" t="s">
        <v>136</v>
      </c>
      <c r="L89" s="186"/>
      <c r="M89" s="95" t="s">
        <v>19</v>
      </c>
      <c r="N89" s="96" t="s">
        <v>43</v>
      </c>
      <c r="O89" s="96" t="s">
        <v>137</v>
      </c>
      <c r="P89" s="96" t="s">
        <v>138</v>
      </c>
      <c r="Q89" s="96" t="s">
        <v>139</v>
      </c>
      <c r="R89" s="96" t="s">
        <v>140</v>
      </c>
      <c r="S89" s="96" t="s">
        <v>141</v>
      </c>
      <c r="T89" s="97" t="s">
        <v>142</v>
      </c>
      <c r="U89" s="180"/>
      <c r="V89" s="180"/>
      <c r="W89" s="180"/>
      <c r="X89" s="180"/>
      <c r="Y89" s="180"/>
      <c r="Z89" s="180"/>
      <c r="AA89" s="180"/>
      <c r="AB89" s="180"/>
      <c r="AC89" s="180"/>
      <c r="AD89" s="180"/>
      <c r="AE89" s="180"/>
    </row>
    <row r="90" s="2" customFormat="1" ht="22.8" customHeight="1">
      <c r="A90" s="41"/>
      <c r="B90" s="42"/>
      <c r="C90" s="102" t="s">
        <v>143</v>
      </c>
      <c r="D90" s="43"/>
      <c r="E90" s="43"/>
      <c r="F90" s="43"/>
      <c r="G90" s="43"/>
      <c r="H90" s="43"/>
      <c r="I90" s="43"/>
      <c r="J90" s="187">
        <f>BK90</f>
        <v>0</v>
      </c>
      <c r="K90" s="43"/>
      <c r="L90" s="47"/>
      <c r="M90" s="98"/>
      <c r="N90" s="188"/>
      <c r="O90" s="99"/>
      <c r="P90" s="189">
        <f>P91</f>
        <v>0</v>
      </c>
      <c r="Q90" s="99"/>
      <c r="R90" s="189">
        <f>R91</f>
        <v>272.54098892999997</v>
      </c>
      <c r="S90" s="99"/>
      <c r="T90" s="190">
        <f>T91</f>
        <v>120.96719999999999</v>
      </c>
      <c r="U90" s="41"/>
      <c r="V90" s="41"/>
      <c r="W90" s="41"/>
      <c r="X90" s="41"/>
      <c r="Y90" s="41"/>
      <c r="Z90" s="41"/>
      <c r="AA90" s="41"/>
      <c r="AB90" s="41"/>
      <c r="AC90" s="41"/>
      <c r="AD90" s="41"/>
      <c r="AE90" s="41"/>
      <c r="AT90" s="20" t="s">
        <v>72</v>
      </c>
      <c r="AU90" s="20" t="s">
        <v>121</v>
      </c>
      <c r="BK90" s="191">
        <f>BK91</f>
        <v>0</v>
      </c>
    </row>
    <row r="91" s="12" customFormat="1" ht="25.92" customHeight="1">
      <c r="A91" s="12"/>
      <c r="B91" s="192"/>
      <c r="C91" s="193"/>
      <c r="D91" s="194" t="s">
        <v>72</v>
      </c>
      <c r="E91" s="195" t="s">
        <v>144</v>
      </c>
      <c r="F91" s="195" t="s">
        <v>145</v>
      </c>
      <c r="G91" s="193"/>
      <c r="H91" s="193"/>
      <c r="I91" s="196"/>
      <c r="J91" s="197">
        <f>BK91</f>
        <v>0</v>
      </c>
      <c r="K91" s="193"/>
      <c r="L91" s="198"/>
      <c r="M91" s="199"/>
      <c r="N91" s="200"/>
      <c r="O91" s="200"/>
      <c r="P91" s="201">
        <f>P92+P287+P300+P305+P334+P348+P352+P408+P417+P429</f>
        <v>0</v>
      </c>
      <c r="Q91" s="200"/>
      <c r="R91" s="201">
        <f>R92+R287+R300+R305+R334+R348+R352+R408+R417+R429</f>
        <v>272.54098892999997</v>
      </c>
      <c r="S91" s="200"/>
      <c r="T91" s="202">
        <f>T92+T287+T300+T305+T334+T348+T352+T408+T417+T429</f>
        <v>120.96719999999999</v>
      </c>
      <c r="U91" s="12"/>
      <c r="V91" s="12"/>
      <c r="W91" s="12"/>
      <c r="X91" s="12"/>
      <c r="Y91" s="12"/>
      <c r="Z91" s="12"/>
      <c r="AA91" s="12"/>
      <c r="AB91" s="12"/>
      <c r="AC91" s="12"/>
      <c r="AD91" s="12"/>
      <c r="AE91" s="12"/>
      <c r="AR91" s="203" t="s">
        <v>81</v>
      </c>
      <c r="AT91" s="204" t="s">
        <v>72</v>
      </c>
      <c r="AU91" s="204" t="s">
        <v>73</v>
      </c>
      <c r="AY91" s="203" t="s">
        <v>146</v>
      </c>
      <c r="BK91" s="205">
        <f>BK92+BK287+BK300+BK305+BK334+BK348+BK352+BK408+BK417+BK429</f>
        <v>0</v>
      </c>
    </row>
    <row r="92" s="12" customFormat="1" ht="22.8" customHeight="1">
      <c r="A92" s="12"/>
      <c r="B92" s="192"/>
      <c r="C92" s="193"/>
      <c r="D92" s="194" t="s">
        <v>72</v>
      </c>
      <c r="E92" s="206" t="s">
        <v>81</v>
      </c>
      <c r="F92" s="206" t="s">
        <v>147</v>
      </c>
      <c r="G92" s="193"/>
      <c r="H92" s="193"/>
      <c r="I92" s="196"/>
      <c r="J92" s="207">
        <f>BK92</f>
        <v>0</v>
      </c>
      <c r="K92" s="193"/>
      <c r="L92" s="198"/>
      <c r="M92" s="199"/>
      <c r="N92" s="200"/>
      <c r="O92" s="200"/>
      <c r="P92" s="201">
        <f>SUM(P93:P286)</f>
        <v>0</v>
      </c>
      <c r="Q92" s="200"/>
      <c r="R92" s="201">
        <f>SUM(R93:R286)</f>
        <v>3.9908641300000003</v>
      </c>
      <c r="S92" s="200"/>
      <c r="T92" s="202">
        <f>SUM(T93:T286)</f>
        <v>120.06719999999999</v>
      </c>
      <c r="U92" s="12"/>
      <c r="V92" s="12"/>
      <c r="W92" s="12"/>
      <c r="X92" s="12"/>
      <c r="Y92" s="12"/>
      <c r="Z92" s="12"/>
      <c r="AA92" s="12"/>
      <c r="AB92" s="12"/>
      <c r="AC92" s="12"/>
      <c r="AD92" s="12"/>
      <c r="AE92" s="12"/>
      <c r="AR92" s="203" t="s">
        <v>81</v>
      </c>
      <c r="AT92" s="204" t="s">
        <v>72</v>
      </c>
      <c r="AU92" s="204" t="s">
        <v>81</v>
      </c>
      <c r="AY92" s="203" t="s">
        <v>146</v>
      </c>
      <c r="BK92" s="205">
        <f>SUM(BK93:BK286)</f>
        <v>0</v>
      </c>
    </row>
    <row r="93" s="2" customFormat="1" ht="37.8" customHeight="1">
      <c r="A93" s="41"/>
      <c r="B93" s="42"/>
      <c r="C93" s="208" t="s">
        <v>81</v>
      </c>
      <c r="D93" s="208" t="s">
        <v>148</v>
      </c>
      <c r="E93" s="209" t="s">
        <v>597</v>
      </c>
      <c r="F93" s="210" t="s">
        <v>598</v>
      </c>
      <c r="G93" s="211" t="s">
        <v>151</v>
      </c>
      <c r="H93" s="212">
        <v>181.91999999999999</v>
      </c>
      <c r="I93" s="213"/>
      <c r="J93" s="214">
        <f>ROUND(I93*H93,2)</f>
        <v>0</v>
      </c>
      <c r="K93" s="215"/>
      <c r="L93" s="47"/>
      <c r="M93" s="216" t="s">
        <v>19</v>
      </c>
      <c r="N93" s="217" t="s">
        <v>44</v>
      </c>
      <c r="O93" s="87"/>
      <c r="P93" s="218">
        <f>O93*H93</f>
        <v>0</v>
      </c>
      <c r="Q93" s="218">
        <v>0</v>
      </c>
      <c r="R93" s="218">
        <f>Q93*H93</f>
        <v>0</v>
      </c>
      <c r="S93" s="218">
        <v>0.44</v>
      </c>
      <c r="T93" s="219">
        <f>S93*H93</f>
        <v>80.044799999999995</v>
      </c>
      <c r="U93" s="41"/>
      <c r="V93" s="41"/>
      <c r="W93" s="41"/>
      <c r="X93" s="41"/>
      <c r="Y93" s="41"/>
      <c r="Z93" s="41"/>
      <c r="AA93" s="41"/>
      <c r="AB93" s="41"/>
      <c r="AC93" s="41"/>
      <c r="AD93" s="41"/>
      <c r="AE93" s="41"/>
      <c r="AR93" s="220" t="s">
        <v>152</v>
      </c>
      <c r="AT93" s="220" t="s">
        <v>148</v>
      </c>
      <c r="AU93" s="220" t="s">
        <v>83</v>
      </c>
      <c r="AY93" s="20" t="s">
        <v>146</v>
      </c>
      <c r="BE93" s="221">
        <f>IF(N93="základní",J93,0)</f>
        <v>0</v>
      </c>
      <c r="BF93" s="221">
        <f>IF(N93="snížená",J93,0)</f>
        <v>0</v>
      </c>
      <c r="BG93" s="221">
        <f>IF(N93="zákl. přenesená",J93,0)</f>
        <v>0</v>
      </c>
      <c r="BH93" s="221">
        <f>IF(N93="sníž. přenesená",J93,0)</f>
        <v>0</v>
      </c>
      <c r="BI93" s="221">
        <f>IF(N93="nulová",J93,0)</f>
        <v>0</v>
      </c>
      <c r="BJ93" s="20" t="s">
        <v>81</v>
      </c>
      <c r="BK93" s="221">
        <f>ROUND(I93*H93,2)</f>
        <v>0</v>
      </c>
      <c r="BL93" s="20" t="s">
        <v>152</v>
      </c>
      <c r="BM93" s="220" t="s">
        <v>599</v>
      </c>
    </row>
    <row r="94" s="2" customFormat="1">
      <c r="A94" s="41"/>
      <c r="B94" s="42"/>
      <c r="C94" s="43"/>
      <c r="D94" s="222" t="s">
        <v>154</v>
      </c>
      <c r="E94" s="43"/>
      <c r="F94" s="223" t="s">
        <v>600</v>
      </c>
      <c r="G94" s="43"/>
      <c r="H94" s="43"/>
      <c r="I94" s="224"/>
      <c r="J94" s="43"/>
      <c r="K94" s="43"/>
      <c r="L94" s="47"/>
      <c r="M94" s="225"/>
      <c r="N94" s="226"/>
      <c r="O94" s="87"/>
      <c r="P94" s="87"/>
      <c r="Q94" s="87"/>
      <c r="R94" s="87"/>
      <c r="S94" s="87"/>
      <c r="T94" s="88"/>
      <c r="U94" s="41"/>
      <c r="V94" s="41"/>
      <c r="W94" s="41"/>
      <c r="X94" s="41"/>
      <c r="Y94" s="41"/>
      <c r="Z94" s="41"/>
      <c r="AA94" s="41"/>
      <c r="AB94" s="41"/>
      <c r="AC94" s="41"/>
      <c r="AD94" s="41"/>
      <c r="AE94" s="41"/>
      <c r="AT94" s="20" t="s">
        <v>154</v>
      </c>
      <c r="AU94" s="20" t="s">
        <v>83</v>
      </c>
    </row>
    <row r="95" s="13" customFormat="1">
      <c r="A95" s="13"/>
      <c r="B95" s="229"/>
      <c r="C95" s="230"/>
      <c r="D95" s="227" t="s">
        <v>184</v>
      </c>
      <c r="E95" s="231" t="s">
        <v>19</v>
      </c>
      <c r="F95" s="232" t="s">
        <v>601</v>
      </c>
      <c r="G95" s="230"/>
      <c r="H95" s="233">
        <v>130.02000000000001</v>
      </c>
      <c r="I95" s="234"/>
      <c r="J95" s="230"/>
      <c r="K95" s="230"/>
      <c r="L95" s="235"/>
      <c r="M95" s="236"/>
      <c r="N95" s="237"/>
      <c r="O95" s="237"/>
      <c r="P95" s="237"/>
      <c r="Q95" s="237"/>
      <c r="R95" s="237"/>
      <c r="S95" s="237"/>
      <c r="T95" s="238"/>
      <c r="U95" s="13"/>
      <c r="V95" s="13"/>
      <c r="W95" s="13"/>
      <c r="X95" s="13"/>
      <c r="Y95" s="13"/>
      <c r="Z95" s="13"/>
      <c r="AA95" s="13"/>
      <c r="AB95" s="13"/>
      <c r="AC95" s="13"/>
      <c r="AD95" s="13"/>
      <c r="AE95" s="13"/>
      <c r="AT95" s="239" t="s">
        <v>184</v>
      </c>
      <c r="AU95" s="239" t="s">
        <v>83</v>
      </c>
      <c r="AV95" s="13" t="s">
        <v>83</v>
      </c>
      <c r="AW95" s="13" t="s">
        <v>35</v>
      </c>
      <c r="AX95" s="13" t="s">
        <v>73</v>
      </c>
      <c r="AY95" s="239" t="s">
        <v>146</v>
      </c>
    </row>
    <row r="96" s="13" customFormat="1">
      <c r="A96" s="13"/>
      <c r="B96" s="229"/>
      <c r="C96" s="230"/>
      <c r="D96" s="227" t="s">
        <v>184</v>
      </c>
      <c r="E96" s="231" t="s">
        <v>19</v>
      </c>
      <c r="F96" s="232" t="s">
        <v>602</v>
      </c>
      <c r="G96" s="230"/>
      <c r="H96" s="233">
        <v>51.899999999999999</v>
      </c>
      <c r="I96" s="234"/>
      <c r="J96" s="230"/>
      <c r="K96" s="230"/>
      <c r="L96" s="235"/>
      <c r="M96" s="236"/>
      <c r="N96" s="237"/>
      <c r="O96" s="237"/>
      <c r="P96" s="237"/>
      <c r="Q96" s="237"/>
      <c r="R96" s="237"/>
      <c r="S96" s="237"/>
      <c r="T96" s="238"/>
      <c r="U96" s="13"/>
      <c r="V96" s="13"/>
      <c r="W96" s="13"/>
      <c r="X96" s="13"/>
      <c r="Y96" s="13"/>
      <c r="Z96" s="13"/>
      <c r="AA96" s="13"/>
      <c r="AB96" s="13"/>
      <c r="AC96" s="13"/>
      <c r="AD96" s="13"/>
      <c r="AE96" s="13"/>
      <c r="AT96" s="239" t="s">
        <v>184</v>
      </c>
      <c r="AU96" s="239" t="s">
        <v>83</v>
      </c>
      <c r="AV96" s="13" t="s">
        <v>83</v>
      </c>
      <c r="AW96" s="13" t="s">
        <v>35</v>
      </c>
      <c r="AX96" s="13" t="s">
        <v>73</v>
      </c>
      <c r="AY96" s="239" t="s">
        <v>146</v>
      </c>
    </row>
    <row r="97" s="14" customFormat="1">
      <c r="A97" s="14"/>
      <c r="B97" s="240"/>
      <c r="C97" s="241"/>
      <c r="D97" s="227" t="s">
        <v>184</v>
      </c>
      <c r="E97" s="242" t="s">
        <v>19</v>
      </c>
      <c r="F97" s="243" t="s">
        <v>189</v>
      </c>
      <c r="G97" s="241"/>
      <c r="H97" s="244">
        <v>181.91999999999999</v>
      </c>
      <c r="I97" s="245"/>
      <c r="J97" s="241"/>
      <c r="K97" s="241"/>
      <c r="L97" s="246"/>
      <c r="M97" s="247"/>
      <c r="N97" s="248"/>
      <c r="O97" s="248"/>
      <c r="P97" s="248"/>
      <c r="Q97" s="248"/>
      <c r="R97" s="248"/>
      <c r="S97" s="248"/>
      <c r="T97" s="249"/>
      <c r="U97" s="14"/>
      <c r="V97" s="14"/>
      <c r="W97" s="14"/>
      <c r="X97" s="14"/>
      <c r="Y97" s="14"/>
      <c r="Z97" s="14"/>
      <c r="AA97" s="14"/>
      <c r="AB97" s="14"/>
      <c r="AC97" s="14"/>
      <c r="AD97" s="14"/>
      <c r="AE97" s="14"/>
      <c r="AT97" s="250" t="s">
        <v>184</v>
      </c>
      <c r="AU97" s="250" t="s">
        <v>83</v>
      </c>
      <c r="AV97" s="14" t="s">
        <v>152</v>
      </c>
      <c r="AW97" s="14" t="s">
        <v>35</v>
      </c>
      <c r="AX97" s="14" t="s">
        <v>81</v>
      </c>
      <c r="AY97" s="250" t="s">
        <v>146</v>
      </c>
    </row>
    <row r="98" s="2" customFormat="1" ht="37.8" customHeight="1">
      <c r="A98" s="41"/>
      <c r="B98" s="42"/>
      <c r="C98" s="208" t="s">
        <v>83</v>
      </c>
      <c r="D98" s="208" t="s">
        <v>148</v>
      </c>
      <c r="E98" s="209" t="s">
        <v>603</v>
      </c>
      <c r="F98" s="210" t="s">
        <v>604</v>
      </c>
      <c r="G98" s="211" t="s">
        <v>151</v>
      </c>
      <c r="H98" s="212">
        <v>181.91999999999999</v>
      </c>
      <c r="I98" s="213"/>
      <c r="J98" s="214">
        <f>ROUND(I98*H98,2)</f>
        <v>0</v>
      </c>
      <c r="K98" s="215"/>
      <c r="L98" s="47"/>
      <c r="M98" s="216" t="s">
        <v>19</v>
      </c>
      <c r="N98" s="217" t="s">
        <v>44</v>
      </c>
      <c r="O98" s="87"/>
      <c r="P98" s="218">
        <f>O98*H98</f>
        <v>0</v>
      </c>
      <c r="Q98" s="218">
        <v>0</v>
      </c>
      <c r="R98" s="218">
        <f>Q98*H98</f>
        <v>0</v>
      </c>
      <c r="S98" s="218">
        <v>0.22</v>
      </c>
      <c r="T98" s="219">
        <f>S98*H98</f>
        <v>40.022399999999998</v>
      </c>
      <c r="U98" s="41"/>
      <c r="V98" s="41"/>
      <c r="W98" s="41"/>
      <c r="X98" s="41"/>
      <c r="Y98" s="41"/>
      <c r="Z98" s="41"/>
      <c r="AA98" s="41"/>
      <c r="AB98" s="41"/>
      <c r="AC98" s="41"/>
      <c r="AD98" s="41"/>
      <c r="AE98" s="41"/>
      <c r="AR98" s="220" t="s">
        <v>152</v>
      </c>
      <c r="AT98" s="220" t="s">
        <v>148</v>
      </c>
      <c r="AU98" s="220" t="s">
        <v>83</v>
      </c>
      <c r="AY98" s="20" t="s">
        <v>146</v>
      </c>
      <c r="BE98" s="221">
        <f>IF(N98="základní",J98,0)</f>
        <v>0</v>
      </c>
      <c r="BF98" s="221">
        <f>IF(N98="snížená",J98,0)</f>
        <v>0</v>
      </c>
      <c r="BG98" s="221">
        <f>IF(N98="zákl. přenesená",J98,0)</f>
        <v>0</v>
      </c>
      <c r="BH98" s="221">
        <f>IF(N98="sníž. přenesená",J98,0)</f>
        <v>0</v>
      </c>
      <c r="BI98" s="221">
        <f>IF(N98="nulová",J98,0)</f>
        <v>0</v>
      </c>
      <c r="BJ98" s="20" t="s">
        <v>81</v>
      </c>
      <c r="BK98" s="221">
        <f>ROUND(I98*H98,2)</f>
        <v>0</v>
      </c>
      <c r="BL98" s="20" t="s">
        <v>152</v>
      </c>
      <c r="BM98" s="220" t="s">
        <v>605</v>
      </c>
    </row>
    <row r="99" s="2" customFormat="1">
      <c r="A99" s="41"/>
      <c r="B99" s="42"/>
      <c r="C99" s="43"/>
      <c r="D99" s="222" t="s">
        <v>154</v>
      </c>
      <c r="E99" s="43"/>
      <c r="F99" s="223" t="s">
        <v>606</v>
      </c>
      <c r="G99" s="43"/>
      <c r="H99" s="43"/>
      <c r="I99" s="224"/>
      <c r="J99" s="43"/>
      <c r="K99" s="43"/>
      <c r="L99" s="47"/>
      <c r="M99" s="225"/>
      <c r="N99" s="226"/>
      <c r="O99" s="87"/>
      <c r="P99" s="87"/>
      <c r="Q99" s="87"/>
      <c r="R99" s="87"/>
      <c r="S99" s="87"/>
      <c r="T99" s="88"/>
      <c r="U99" s="41"/>
      <c r="V99" s="41"/>
      <c r="W99" s="41"/>
      <c r="X99" s="41"/>
      <c r="Y99" s="41"/>
      <c r="Z99" s="41"/>
      <c r="AA99" s="41"/>
      <c r="AB99" s="41"/>
      <c r="AC99" s="41"/>
      <c r="AD99" s="41"/>
      <c r="AE99" s="41"/>
      <c r="AT99" s="20" t="s">
        <v>154</v>
      </c>
      <c r="AU99" s="20" t="s">
        <v>83</v>
      </c>
    </row>
    <row r="100" s="2" customFormat="1" ht="16.5" customHeight="1">
      <c r="A100" s="41"/>
      <c r="B100" s="42"/>
      <c r="C100" s="208" t="s">
        <v>163</v>
      </c>
      <c r="D100" s="208" t="s">
        <v>148</v>
      </c>
      <c r="E100" s="209" t="s">
        <v>607</v>
      </c>
      <c r="F100" s="210" t="s">
        <v>608</v>
      </c>
      <c r="G100" s="211" t="s">
        <v>609</v>
      </c>
      <c r="H100" s="212">
        <v>160</v>
      </c>
      <c r="I100" s="213"/>
      <c r="J100" s="214">
        <f>ROUND(I100*H100,2)</f>
        <v>0</v>
      </c>
      <c r="K100" s="215"/>
      <c r="L100" s="47"/>
      <c r="M100" s="216" t="s">
        <v>19</v>
      </c>
      <c r="N100" s="217" t="s">
        <v>44</v>
      </c>
      <c r="O100" s="87"/>
      <c r="P100" s="218">
        <f>O100*H100</f>
        <v>0</v>
      </c>
      <c r="Q100" s="218">
        <v>3.0000000000000001E-05</v>
      </c>
      <c r="R100" s="218">
        <f>Q100*H100</f>
        <v>0.0048000000000000004</v>
      </c>
      <c r="S100" s="218">
        <v>0</v>
      </c>
      <c r="T100" s="219">
        <f>S100*H100</f>
        <v>0</v>
      </c>
      <c r="U100" s="41"/>
      <c r="V100" s="41"/>
      <c r="W100" s="41"/>
      <c r="X100" s="41"/>
      <c r="Y100" s="41"/>
      <c r="Z100" s="41"/>
      <c r="AA100" s="41"/>
      <c r="AB100" s="41"/>
      <c r="AC100" s="41"/>
      <c r="AD100" s="41"/>
      <c r="AE100" s="41"/>
      <c r="AR100" s="220" t="s">
        <v>152</v>
      </c>
      <c r="AT100" s="220" t="s">
        <v>148</v>
      </c>
      <c r="AU100" s="220" t="s">
        <v>83</v>
      </c>
      <c r="AY100" s="20" t="s">
        <v>146</v>
      </c>
      <c r="BE100" s="221">
        <f>IF(N100="základní",J100,0)</f>
        <v>0</v>
      </c>
      <c r="BF100" s="221">
        <f>IF(N100="snížená",J100,0)</f>
        <v>0</v>
      </c>
      <c r="BG100" s="221">
        <f>IF(N100="zákl. přenesená",J100,0)</f>
        <v>0</v>
      </c>
      <c r="BH100" s="221">
        <f>IF(N100="sníž. přenesená",J100,0)</f>
        <v>0</v>
      </c>
      <c r="BI100" s="221">
        <f>IF(N100="nulová",J100,0)</f>
        <v>0</v>
      </c>
      <c r="BJ100" s="20" t="s">
        <v>81</v>
      </c>
      <c r="BK100" s="221">
        <f>ROUND(I100*H100,2)</f>
        <v>0</v>
      </c>
      <c r="BL100" s="20" t="s">
        <v>152</v>
      </c>
      <c r="BM100" s="220" t="s">
        <v>610</v>
      </c>
    </row>
    <row r="101" s="2" customFormat="1">
      <c r="A101" s="41"/>
      <c r="B101" s="42"/>
      <c r="C101" s="43"/>
      <c r="D101" s="222" t="s">
        <v>154</v>
      </c>
      <c r="E101" s="43"/>
      <c r="F101" s="223" t="s">
        <v>611</v>
      </c>
      <c r="G101" s="43"/>
      <c r="H101" s="43"/>
      <c r="I101" s="224"/>
      <c r="J101" s="43"/>
      <c r="K101" s="43"/>
      <c r="L101" s="47"/>
      <c r="M101" s="225"/>
      <c r="N101" s="226"/>
      <c r="O101" s="87"/>
      <c r="P101" s="87"/>
      <c r="Q101" s="87"/>
      <c r="R101" s="87"/>
      <c r="S101" s="87"/>
      <c r="T101" s="88"/>
      <c r="U101" s="41"/>
      <c r="V101" s="41"/>
      <c r="W101" s="41"/>
      <c r="X101" s="41"/>
      <c r="Y101" s="41"/>
      <c r="Z101" s="41"/>
      <c r="AA101" s="41"/>
      <c r="AB101" s="41"/>
      <c r="AC101" s="41"/>
      <c r="AD101" s="41"/>
      <c r="AE101" s="41"/>
      <c r="AT101" s="20" t="s">
        <v>154</v>
      </c>
      <c r="AU101" s="20" t="s">
        <v>83</v>
      </c>
    </row>
    <row r="102" s="13" customFormat="1">
      <c r="A102" s="13"/>
      <c r="B102" s="229"/>
      <c r="C102" s="230"/>
      <c r="D102" s="227" t="s">
        <v>184</v>
      </c>
      <c r="E102" s="231" t="s">
        <v>19</v>
      </c>
      <c r="F102" s="232" t="s">
        <v>612</v>
      </c>
      <c r="G102" s="230"/>
      <c r="H102" s="233">
        <v>160</v>
      </c>
      <c r="I102" s="234"/>
      <c r="J102" s="230"/>
      <c r="K102" s="230"/>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83</v>
      </c>
      <c r="AV102" s="13" t="s">
        <v>83</v>
      </c>
      <c r="AW102" s="13" t="s">
        <v>35</v>
      </c>
      <c r="AX102" s="13" t="s">
        <v>81</v>
      </c>
      <c r="AY102" s="239" t="s">
        <v>146</v>
      </c>
    </row>
    <row r="103" s="2" customFormat="1" ht="24.15" customHeight="1">
      <c r="A103" s="41"/>
      <c r="B103" s="42"/>
      <c r="C103" s="208" t="s">
        <v>152</v>
      </c>
      <c r="D103" s="208" t="s">
        <v>148</v>
      </c>
      <c r="E103" s="209" t="s">
        <v>613</v>
      </c>
      <c r="F103" s="210" t="s">
        <v>614</v>
      </c>
      <c r="G103" s="211" t="s">
        <v>615</v>
      </c>
      <c r="H103" s="212">
        <v>20</v>
      </c>
      <c r="I103" s="213"/>
      <c r="J103" s="214">
        <f>ROUND(I103*H103,2)</f>
        <v>0</v>
      </c>
      <c r="K103" s="215"/>
      <c r="L103" s="47"/>
      <c r="M103" s="216" t="s">
        <v>19</v>
      </c>
      <c r="N103" s="217" t="s">
        <v>44</v>
      </c>
      <c r="O103" s="87"/>
      <c r="P103" s="218">
        <f>O103*H103</f>
        <v>0</v>
      </c>
      <c r="Q103" s="218">
        <v>0</v>
      </c>
      <c r="R103" s="218">
        <f>Q103*H103</f>
        <v>0</v>
      </c>
      <c r="S103" s="218">
        <v>0</v>
      </c>
      <c r="T103" s="219">
        <f>S103*H103</f>
        <v>0</v>
      </c>
      <c r="U103" s="41"/>
      <c r="V103" s="41"/>
      <c r="W103" s="41"/>
      <c r="X103" s="41"/>
      <c r="Y103" s="41"/>
      <c r="Z103" s="41"/>
      <c r="AA103" s="41"/>
      <c r="AB103" s="41"/>
      <c r="AC103" s="41"/>
      <c r="AD103" s="41"/>
      <c r="AE103" s="41"/>
      <c r="AR103" s="220" t="s">
        <v>152</v>
      </c>
      <c r="AT103" s="220" t="s">
        <v>148</v>
      </c>
      <c r="AU103" s="220" t="s">
        <v>83</v>
      </c>
      <c r="AY103" s="20" t="s">
        <v>146</v>
      </c>
      <c r="BE103" s="221">
        <f>IF(N103="základní",J103,0)</f>
        <v>0</v>
      </c>
      <c r="BF103" s="221">
        <f>IF(N103="snížená",J103,0)</f>
        <v>0</v>
      </c>
      <c r="BG103" s="221">
        <f>IF(N103="zákl. přenesená",J103,0)</f>
        <v>0</v>
      </c>
      <c r="BH103" s="221">
        <f>IF(N103="sníž. přenesená",J103,0)</f>
        <v>0</v>
      </c>
      <c r="BI103" s="221">
        <f>IF(N103="nulová",J103,0)</f>
        <v>0</v>
      </c>
      <c r="BJ103" s="20" t="s">
        <v>81</v>
      </c>
      <c r="BK103" s="221">
        <f>ROUND(I103*H103,2)</f>
        <v>0</v>
      </c>
      <c r="BL103" s="20" t="s">
        <v>152</v>
      </c>
      <c r="BM103" s="220" t="s">
        <v>616</v>
      </c>
    </row>
    <row r="104" s="2" customFormat="1">
      <c r="A104" s="41"/>
      <c r="B104" s="42"/>
      <c r="C104" s="43"/>
      <c r="D104" s="222" t="s">
        <v>154</v>
      </c>
      <c r="E104" s="43"/>
      <c r="F104" s="223" t="s">
        <v>617</v>
      </c>
      <c r="G104" s="43"/>
      <c r="H104" s="43"/>
      <c r="I104" s="224"/>
      <c r="J104" s="43"/>
      <c r="K104" s="43"/>
      <c r="L104" s="47"/>
      <c r="M104" s="225"/>
      <c r="N104" s="226"/>
      <c r="O104" s="87"/>
      <c r="P104" s="87"/>
      <c r="Q104" s="87"/>
      <c r="R104" s="87"/>
      <c r="S104" s="87"/>
      <c r="T104" s="88"/>
      <c r="U104" s="41"/>
      <c r="V104" s="41"/>
      <c r="W104" s="41"/>
      <c r="X104" s="41"/>
      <c r="Y104" s="41"/>
      <c r="Z104" s="41"/>
      <c r="AA104" s="41"/>
      <c r="AB104" s="41"/>
      <c r="AC104" s="41"/>
      <c r="AD104" s="41"/>
      <c r="AE104" s="41"/>
      <c r="AT104" s="20" t="s">
        <v>154</v>
      </c>
      <c r="AU104" s="20" t="s">
        <v>83</v>
      </c>
    </row>
    <row r="105" s="2" customFormat="1" ht="49.05" customHeight="1">
      <c r="A105" s="41"/>
      <c r="B105" s="42"/>
      <c r="C105" s="208" t="s">
        <v>173</v>
      </c>
      <c r="D105" s="208" t="s">
        <v>148</v>
      </c>
      <c r="E105" s="209" t="s">
        <v>618</v>
      </c>
      <c r="F105" s="210" t="s">
        <v>619</v>
      </c>
      <c r="G105" s="211" t="s">
        <v>261</v>
      </c>
      <c r="H105" s="212">
        <v>14.300000000000001</v>
      </c>
      <c r="I105" s="213"/>
      <c r="J105" s="214">
        <f>ROUND(I105*H105,2)</f>
        <v>0</v>
      </c>
      <c r="K105" s="215"/>
      <c r="L105" s="47"/>
      <c r="M105" s="216" t="s">
        <v>19</v>
      </c>
      <c r="N105" s="217" t="s">
        <v>44</v>
      </c>
      <c r="O105" s="87"/>
      <c r="P105" s="218">
        <f>O105*H105</f>
        <v>0</v>
      </c>
      <c r="Q105" s="218">
        <v>0.0086800000000000002</v>
      </c>
      <c r="R105" s="218">
        <f>Q105*H105</f>
        <v>0.12412400000000001</v>
      </c>
      <c r="S105" s="218">
        <v>0</v>
      </c>
      <c r="T105" s="219">
        <f>S105*H105</f>
        <v>0</v>
      </c>
      <c r="U105" s="41"/>
      <c r="V105" s="41"/>
      <c r="W105" s="41"/>
      <c r="X105" s="41"/>
      <c r="Y105" s="41"/>
      <c r="Z105" s="41"/>
      <c r="AA105" s="41"/>
      <c r="AB105" s="41"/>
      <c r="AC105" s="41"/>
      <c r="AD105" s="41"/>
      <c r="AE105" s="41"/>
      <c r="AR105" s="220" t="s">
        <v>152</v>
      </c>
      <c r="AT105" s="220" t="s">
        <v>148</v>
      </c>
      <c r="AU105" s="220" t="s">
        <v>83</v>
      </c>
      <c r="AY105" s="20" t="s">
        <v>146</v>
      </c>
      <c r="BE105" s="221">
        <f>IF(N105="základní",J105,0)</f>
        <v>0</v>
      </c>
      <c r="BF105" s="221">
        <f>IF(N105="snížená",J105,0)</f>
        <v>0</v>
      </c>
      <c r="BG105" s="221">
        <f>IF(N105="zákl. přenesená",J105,0)</f>
        <v>0</v>
      </c>
      <c r="BH105" s="221">
        <f>IF(N105="sníž. přenesená",J105,0)</f>
        <v>0</v>
      </c>
      <c r="BI105" s="221">
        <f>IF(N105="nulová",J105,0)</f>
        <v>0</v>
      </c>
      <c r="BJ105" s="20" t="s">
        <v>81</v>
      </c>
      <c r="BK105" s="221">
        <f>ROUND(I105*H105,2)</f>
        <v>0</v>
      </c>
      <c r="BL105" s="20" t="s">
        <v>152</v>
      </c>
      <c r="BM105" s="220" t="s">
        <v>620</v>
      </c>
    </row>
    <row r="106" s="2" customFormat="1">
      <c r="A106" s="41"/>
      <c r="B106" s="42"/>
      <c r="C106" s="43"/>
      <c r="D106" s="222" t="s">
        <v>154</v>
      </c>
      <c r="E106" s="43"/>
      <c r="F106" s="223" t="s">
        <v>621</v>
      </c>
      <c r="G106" s="43"/>
      <c r="H106" s="43"/>
      <c r="I106" s="224"/>
      <c r="J106" s="43"/>
      <c r="K106" s="43"/>
      <c r="L106" s="47"/>
      <c r="M106" s="225"/>
      <c r="N106" s="226"/>
      <c r="O106" s="87"/>
      <c r="P106" s="87"/>
      <c r="Q106" s="87"/>
      <c r="R106" s="87"/>
      <c r="S106" s="87"/>
      <c r="T106" s="88"/>
      <c r="U106" s="41"/>
      <c r="V106" s="41"/>
      <c r="W106" s="41"/>
      <c r="X106" s="41"/>
      <c r="Y106" s="41"/>
      <c r="Z106" s="41"/>
      <c r="AA106" s="41"/>
      <c r="AB106" s="41"/>
      <c r="AC106" s="41"/>
      <c r="AD106" s="41"/>
      <c r="AE106" s="41"/>
      <c r="AT106" s="20" t="s">
        <v>154</v>
      </c>
      <c r="AU106" s="20" t="s">
        <v>83</v>
      </c>
    </row>
    <row r="107" s="13" customFormat="1">
      <c r="A107" s="13"/>
      <c r="B107" s="229"/>
      <c r="C107" s="230"/>
      <c r="D107" s="227" t="s">
        <v>184</v>
      </c>
      <c r="E107" s="231" t="s">
        <v>19</v>
      </c>
      <c r="F107" s="232" t="s">
        <v>622</v>
      </c>
      <c r="G107" s="230"/>
      <c r="H107" s="233">
        <v>5.5</v>
      </c>
      <c r="I107" s="234"/>
      <c r="J107" s="230"/>
      <c r="K107" s="230"/>
      <c r="L107" s="235"/>
      <c r="M107" s="236"/>
      <c r="N107" s="237"/>
      <c r="O107" s="237"/>
      <c r="P107" s="237"/>
      <c r="Q107" s="237"/>
      <c r="R107" s="237"/>
      <c r="S107" s="237"/>
      <c r="T107" s="238"/>
      <c r="U107" s="13"/>
      <c r="V107" s="13"/>
      <c r="W107" s="13"/>
      <c r="X107" s="13"/>
      <c r="Y107" s="13"/>
      <c r="Z107" s="13"/>
      <c r="AA107" s="13"/>
      <c r="AB107" s="13"/>
      <c r="AC107" s="13"/>
      <c r="AD107" s="13"/>
      <c r="AE107" s="13"/>
      <c r="AT107" s="239" t="s">
        <v>184</v>
      </c>
      <c r="AU107" s="239" t="s">
        <v>83</v>
      </c>
      <c r="AV107" s="13" t="s">
        <v>83</v>
      </c>
      <c r="AW107" s="13" t="s">
        <v>35</v>
      </c>
      <c r="AX107" s="13" t="s">
        <v>73</v>
      </c>
      <c r="AY107" s="239" t="s">
        <v>146</v>
      </c>
    </row>
    <row r="108" s="13" customFormat="1">
      <c r="A108" s="13"/>
      <c r="B108" s="229"/>
      <c r="C108" s="230"/>
      <c r="D108" s="227" t="s">
        <v>184</v>
      </c>
      <c r="E108" s="231" t="s">
        <v>19</v>
      </c>
      <c r="F108" s="232" t="s">
        <v>623</v>
      </c>
      <c r="G108" s="230"/>
      <c r="H108" s="233">
        <v>8.8000000000000007</v>
      </c>
      <c r="I108" s="234"/>
      <c r="J108" s="230"/>
      <c r="K108" s="230"/>
      <c r="L108" s="235"/>
      <c r="M108" s="236"/>
      <c r="N108" s="237"/>
      <c r="O108" s="237"/>
      <c r="P108" s="237"/>
      <c r="Q108" s="237"/>
      <c r="R108" s="237"/>
      <c r="S108" s="237"/>
      <c r="T108" s="238"/>
      <c r="U108" s="13"/>
      <c r="V108" s="13"/>
      <c r="W108" s="13"/>
      <c r="X108" s="13"/>
      <c r="Y108" s="13"/>
      <c r="Z108" s="13"/>
      <c r="AA108" s="13"/>
      <c r="AB108" s="13"/>
      <c r="AC108" s="13"/>
      <c r="AD108" s="13"/>
      <c r="AE108" s="13"/>
      <c r="AT108" s="239" t="s">
        <v>184</v>
      </c>
      <c r="AU108" s="239" t="s">
        <v>83</v>
      </c>
      <c r="AV108" s="13" t="s">
        <v>83</v>
      </c>
      <c r="AW108" s="13" t="s">
        <v>35</v>
      </c>
      <c r="AX108" s="13" t="s">
        <v>73</v>
      </c>
      <c r="AY108" s="239" t="s">
        <v>146</v>
      </c>
    </row>
    <row r="109" s="14" customFormat="1">
      <c r="A109" s="14"/>
      <c r="B109" s="240"/>
      <c r="C109" s="241"/>
      <c r="D109" s="227" t="s">
        <v>184</v>
      </c>
      <c r="E109" s="242" t="s">
        <v>19</v>
      </c>
      <c r="F109" s="243" t="s">
        <v>189</v>
      </c>
      <c r="G109" s="241"/>
      <c r="H109" s="244">
        <v>14.300000000000001</v>
      </c>
      <c r="I109" s="245"/>
      <c r="J109" s="241"/>
      <c r="K109" s="241"/>
      <c r="L109" s="246"/>
      <c r="M109" s="247"/>
      <c r="N109" s="248"/>
      <c r="O109" s="248"/>
      <c r="P109" s="248"/>
      <c r="Q109" s="248"/>
      <c r="R109" s="248"/>
      <c r="S109" s="248"/>
      <c r="T109" s="249"/>
      <c r="U109" s="14"/>
      <c r="V109" s="14"/>
      <c r="W109" s="14"/>
      <c r="X109" s="14"/>
      <c r="Y109" s="14"/>
      <c r="Z109" s="14"/>
      <c r="AA109" s="14"/>
      <c r="AB109" s="14"/>
      <c r="AC109" s="14"/>
      <c r="AD109" s="14"/>
      <c r="AE109" s="14"/>
      <c r="AT109" s="250" t="s">
        <v>184</v>
      </c>
      <c r="AU109" s="250" t="s">
        <v>83</v>
      </c>
      <c r="AV109" s="14" t="s">
        <v>152</v>
      </c>
      <c r="AW109" s="14" t="s">
        <v>35</v>
      </c>
      <c r="AX109" s="14" t="s">
        <v>81</v>
      </c>
      <c r="AY109" s="250" t="s">
        <v>146</v>
      </c>
    </row>
    <row r="110" s="2" customFormat="1" ht="49.05" customHeight="1">
      <c r="A110" s="41"/>
      <c r="B110" s="42"/>
      <c r="C110" s="208" t="s">
        <v>178</v>
      </c>
      <c r="D110" s="208" t="s">
        <v>148</v>
      </c>
      <c r="E110" s="209" t="s">
        <v>624</v>
      </c>
      <c r="F110" s="210" t="s">
        <v>625</v>
      </c>
      <c r="G110" s="211" t="s">
        <v>261</v>
      </c>
      <c r="H110" s="212">
        <v>3.2999999999999998</v>
      </c>
      <c r="I110" s="213"/>
      <c r="J110" s="214">
        <f>ROUND(I110*H110,2)</f>
        <v>0</v>
      </c>
      <c r="K110" s="215"/>
      <c r="L110" s="47"/>
      <c r="M110" s="216" t="s">
        <v>19</v>
      </c>
      <c r="N110" s="217" t="s">
        <v>44</v>
      </c>
      <c r="O110" s="87"/>
      <c r="P110" s="218">
        <f>O110*H110</f>
        <v>0</v>
      </c>
      <c r="Q110" s="218">
        <v>0.01068</v>
      </c>
      <c r="R110" s="218">
        <f>Q110*H110</f>
        <v>0.035243999999999998</v>
      </c>
      <c r="S110" s="218">
        <v>0</v>
      </c>
      <c r="T110" s="219">
        <f>S110*H110</f>
        <v>0</v>
      </c>
      <c r="U110" s="41"/>
      <c r="V110" s="41"/>
      <c r="W110" s="41"/>
      <c r="X110" s="41"/>
      <c r="Y110" s="41"/>
      <c r="Z110" s="41"/>
      <c r="AA110" s="41"/>
      <c r="AB110" s="41"/>
      <c r="AC110" s="41"/>
      <c r="AD110" s="41"/>
      <c r="AE110" s="41"/>
      <c r="AR110" s="220" t="s">
        <v>152</v>
      </c>
      <c r="AT110" s="220" t="s">
        <v>148</v>
      </c>
      <c r="AU110" s="220" t="s">
        <v>83</v>
      </c>
      <c r="AY110" s="20" t="s">
        <v>146</v>
      </c>
      <c r="BE110" s="221">
        <f>IF(N110="základní",J110,0)</f>
        <v>0</v>
      </c>
      <c r="BF110" s="221">
        <f>IF(N110="snížená",J110,0)</f>
        <v>0</v>
      </c>
      <c r="BG110" s="221">
        <f>IF(N110="zákl. přenesená",J110,0)</f>
        <v>0</v>
      </c>
      <c r="BH110" s="221">
        <f>IF(N110="sníž. přenesená",J110,0)</f>
        <v>0</v>
      </c>
      <c r="BI110" s="221">
        <f>IF(N110="nulová",J110,0)</f>
        <v>0</v>
      </c>
      <c r="BJ110" s="20" t="s">
        <v>81</v>
      </c>
      <c r="BK110" s="221">
        <f>ROUND(I110*H110,2)</f>
        <v>0</v>
      </c>
      <c r="BL110" s="20" t="s">
        <v>152</v>
      </c>
      <c r="BM110" s="220" t="s">
        <v>626</v>
      </c>
    </row>
    <row r="111" s="2" customFormat="1">
      <c r="A111" s="41"/>
      <c r="B111" s="42"/>
      <c r="C111" s="43"/>
      <c r="D111" s="222" t="s">
        <v>154</v>
      </c>
      <c r="E111" s="43"/>
      <c r="F111" s="223" t="s">
        <v>627</v>
      </c>
      <c r="G111" s="43"/>
      <c r="H111" s="43"/>
      <c r="I111" s="224"/>
      <c r="J111" s="43"/>
      <c r="K111" s="43"/>
      <c r="L111" s="47"/>
      <c r="M111" s="225"/>
      <c r="N111" s="226"/>
      <c r="O111" s="87"/>
      <c r="P111" s="87"/>
      <c r="Q111" s="87"/>
      <c r="R111" s="87"/>
      <c r="S111" s="87"/>
      <c r="T111" s="88"/>
      <c r="U111" s="41"/>
      <c r="V111" s="41"/>
      <c r="W111" s="41"/>
      <c r="X111" s="41"/>
      <c r="Y111" s="41"/>
      <c r="Z111" s="41"/>
      <c r="AA111" s="41"/>
      <c r="AB111" s="41"/>
      <c r="AC111" s="41"/>
      <c r="AD111" s="41"/>
      <c r="AE111" s="41"/>
      <c r="AT111" s="20" t="s">
        <v>154</v>
      </c>
      <c r="AU111" s="20" t="s">
        <v>83</v>
      </c>
    </row>
    <row r="112" s="13" customFormat="1">
      <c r="A112" s="13"/>
      <c r="B112" s="229"/>
      <c r="C112" s="230"/>
      <c r="D112" s="227" t="s">
        <v>184</v>
      </c>
      <c r="E112" s="231" t="s">
        <v>19</v>
      </c>
      <c r="F112" s="232" t="s">
        <v>628</v>
      </c>
      <c r="G112" s="230"/>
      <c r="H112" s="233">
        <v>3.2999999999999998</v>
      </c>
      <c r="I112" s="234"/>
      <c r="J112" s="230"/>
      <c r="K112" s="230"/>
      <c r="L112" s="235"/>
      <c r="M112" s="236"/>
      <c r="N112" s="237"/>
      <c r="O112" s="237"/>
      <c r="P112" s="237"/>
      <c r="Q112" s="237"/>
      <c r="R112" s="237"/>
      <c r="S112" s="237"/>
      <c r="T112" s="238"/>
      <c r="U112" s="13"/>
      <c r="V112" s="13"/>
      <c r="W112" s="13"/>
      <c r="X112" s="13"/>
      <c r="Y112" s="13"/>
      <c r="Z112" s="13"/>
      <c r="AA112" s="13"/>
      <c r="AB112" s="13"/>
      <c r="AC112" s="13"/>
      <c r="AD112" s="13"/>
      <c r="AE112" s="13"/>
      <c r="AT112" s="239" t="s">
        <v>184</v>
      </c>
      <c r="AU112" s="239" t="s">
        <v>83</v>
      </c>
      <c r="AV112" s="13" t="s">
        <v>83</v>
      </c>
      <c r="AW112" s="13" t="s">
        <v>35</v>
      </c>
      <c r="AX112" s="13" t="s">
        <v>81</v>
      </c>
      <c r="AY112" s="239" t="s">
        <v>146</v>
      </c>
    </row>
    <row r="113" s="2" customFormat="1" ht="49.05" customHeight="1">
      <c r="A113" s="41"/>
      <c r="B113" s="42"/>
      <c r="C113" s="208" t="s">
        <v>190</v>
      </c>
      <c r="D113" s="208" t="s">
        <v>148</v>
      </c>
      <c r="E113" s="209" t="s">
        <v>629</v>
      </c>
      <c r="F113" s="210" t="s">
        <v>630</v>
      </c>
      <c r="G113" s="211" t="s">
        <v>261</v>
      </c>
      <c r="H113" s="212">
        <v>4.4000000000000004</v>
      </c>
      <c r="I113" s="213"/>
      <c r="J113" s="214">
        <f>ROUND(I113*H113,2)</f>
        <v>0</v>
      </c>
      <c r="K113" s="215"/>
      <c r="L113" s="47"/>
      <c r="M113" s="216" t="s">
        <v>19</v>
      </c>
      <c r="N113" s="217" t="s">
        <v>44</v>
      </c>
      <c r="O113" s="87"/>
      <c r="P113" s="218">
        <f>O113*H113</f>
        <v>0</v>
      </c>
      <c r="Q113" s="218">
        <v>0.01269</v>
      </c>
      <c r="R113" s="218">
        <f>Q113*H113</f>
        <v>0.055836000000000004</v>
      </c>
      <c r="S113" s="218">
        <v>0</v>
      </c>
      <c r="T113" s="219">
        <f>S113*H113</f>
        <v>0</v>
      </c>
      <c r="U113" s="41"/>
      <c r="V113" s="41"/>
      <c r="W113" s="41"/>
      <c r="X113" s="41"/>
      <c r="Y113" s="41"/>
      <c r="Z113" s="41"/>
      <c r="AA113" s="41"/>
      <c r="AB113" s="41"/>
      <c r="AC113" s="41"/>
      <c r="AD113" s="41"/>
      <c r="AE113" s="41"/>
      <c r="AR113" s="220" t="s">
        <v>152</v>
      </c>
      <c r="AT113" s="220" t="s">
        <v>148</v>
      </c>
      <c r="AU113" s="220" t="s">
        <v>83</v>
      </c>
      <c r="AY113" s="20" t="s">
        <v>146</v>
      </c>
      <c r="BE113" s="221">
        <f>IF(N113="základní",J113,0)</f>
        <v>0</v>
      </c>
      <c r="BF113" s="221">
        <f>IF(N113="snížená",J113,0)</f>
        <v>0</v>
      </c>
      <c r="BG113" s="221">
        <f>IF(N113="zákl. přenesená",J113,0)</f>
        <v>0</v>
      </c>
      <c r="BH113" s="221">
        <f>IF(N113="sníž. přenesená",J113,0)</f>
        <v>0</v>
      </c>
      <c r="BI113" s="221">
        <f>IF(N113="nulová",J113,0)</f>
        <v>0</v>
      </c>
      <c r="BJ113" s="20" t="s">
        <v>81</v>
      </c>
      <c r="BK113" s="221">
        <f>ROUND(I113*H113,2)</f>
        <v>0</v>
      </c>
      <c r="BL113" s="20" t="s">
        <v>152</v>
      </c>
      <c r="BM113" s="220" t="s">
        <v>631</v>
      </c>
    </row>
    <row r="114" s="2" customFormat="1">
      <c r="A114" s="41"/>
      <c r="B114" s="42"/>
      <c r="C114" s="43"/>
      <c r="D114" s="222" t="s">
        <v>154</v>
      </c>
      <c r="E114" s="43"/>
      <c r="F114" s="223" t="s">
        <v>632</v>
      </c>
      <c r="G114" s="43"/>
      <c r="H114" s="43"/>
      <c r="I114" s="224"/>
      <c r="J114" s="43"/>
      <c r="K114" s="43"/>
      <c r="L114" s="47"/>
      <c r="M114" s="225"/>
      <c r="N114" s="226"/>
      <c r="O114" s="87"/>
      <c r="P114" s="87"/>
      <c r="Q114" s="87"/>
      <c r="R114" s="87"/>
      <c r="S114" s="87"/>
      <c r="T114" s="88"/>
      <c r="U114" s="41"/>
      <c r="V114" s="41"/>
      <c r="W114" s="41"/>
      <c r="X114" s="41"/>
      <c r="Y114" s="41"/>
      <c r="Z114" s="41"/>
      <c r="AA114" s="41"/>
      <c r="AB114" s="41"/>
      <c r="AC114" s="41"/>
      <c r="AD114" s="41"/>
      <c r="AE114" s="41"/>
      <c r="AT114" s="20" t="s">
        <v>154</v>
      </c>
      <c r="AU114" s="20" t="s">
        <v>83</v>
      </c>
    </row>
    <row r="115" s="13" customFormat="1">
      <c r="A115" s="13"/>
      <c r="B115" s="229"/>
      <c r="C115" s="230"/>
      <c r="D115" s="227" t="s">
        <v>184</v>
      </c>
      <c r="E115" s="231" t="s">
        <v>19</v>
      </c>
      <c r="F115" s="232" t="s">
        <v>633</v>
      </c>
      <c r="G115" s="230"/>
      <c r="H115" s="233">
        <v>4.4000000000000004</v>
      </c>
      <c r="I115" s="234"/>
      <c r="J115" s="230"/>
      <c r="K115" s="230"/>
      <c r="L115" s="235"/>
      <c r="M115" s="236"/>
      <c r="N115" s="237"/>
      <c r="O115" s="237"/>
      <c r="P115" s="237"/>
      <c r="Q115" s="237"/>
      <c r="R115" s="237"/>
      <c r="S115" s="237"/>
      <c r="T115" s="238"/>
      <c r="U115" s="13"/>
      <c r="V115" s="13"/>
      <c r="W115" s="13"/>
      <c r="X115" s="13"/>
      <c r="Y115" s="13"/>
      <c r="Z115" s="13"/>
      <c r="AA115" s="13"/>
      <c r="AB115" s="13"/>
      <c r="AC115" s="13"/>
      <c r="AD115" s="13"/>
      <c r="AE115" s="13"/>
      <c r="AT115" s="239" t="s">
        <v>184</v>
      </c>
      <c r="AU115" s="239" t="s">
        <v>83</v>
      </c>
      <c r="AV115" s="13" t="s">
        <v>83</v>
      </c>
      <c r="AW115" s="13" t="s">
        <v>35</v>
      </c>
      <c r="AX115" s="13" t="s">
        <v>81</v>
      </c>
      <c r="AY115" s="239" t="s">
        <v>146</v>
      </c>
    </row>
    <row r="116" s="2" customFormat="1" ht="49.05" customHeight="1">
      <c r="A116" s="41"/>
      <c r="B116" s="42"/>
      <c r="C116" s="208" t="s">
        <v>196</v>
      </c>
      <c r="D116" s="208" t="s">
        <v>148</v>
      </c>
      <c r="E116" s="209" t="s">
        <v>634</v>
      </c>
      <c r="F116" s="210" t="s">
        <v>635</v>
      </c>
      <c r="G116" s="211" t="s">
        <v>261</v>
      </c>
      <c r="H116" s="212">
        <v>3.2999999999999998</v>
      </c>
      <c r="I116" s="213"/>
      <c r="J116" s="214">
        <f>ROUND(I116*H116,2)</f>
        <v>0</v>
      </c>
      <c r="K116" s="215"/>
      <c r="L116" s="47"/>
      <c r="M116" s="216" t="s">
        <v>19</v>
      </c>
      <c r="N116" s="217" t="s">
        <v>44</v>
      </c>
      <c r="O116" s="87"/>
      <c r="P116" s="218">
        <f>O116*H116</f>
        <v>0</v>
      </c>
      <c r="Q116" s="218">
        <v>0.036900000000000002</v>
      </c>
      <c r="R116" s="218">
        <f>Q116*H116</f>
        <v>0.12177</v>
      </c>
      <c r="S116" s="218">
        <v>0</v>
      </c>
      <c r="T116" s="219">
        <f>S116*H116</f>
        <v>0</v>
      </c>
      <c r="U116" s="41"/>
      <c r="V116" s="41"/>
      <c r="W116" s="41"/>
      <c r="X116" s="41"/>
      <c r="Y116" s="41"/>
      <c r="Z116" s="41"/>
      <c r="AA116" s="41"/>
      <c r="AB116" s="41"/>
      <c r="AC116" s="41"/>
      <c r="AD116" s="41"/>
      <c r="AE116" s="41"/>
      <c r="AR116" s="220" t="s">
        <v>152</v>
      </c>
      <c r="AT116" s="220" t="s">
        <v>148</v>
      </c>
      <c r="AU116" s="220" t="s">
        <v>83</v>
      </c>
      <c r="AY116" s="20" t="s">
        <v>146</v>
      </c>
      <c r="BE116" s="221">
        <f>IF(N116="základní",J116,0)</f>
        <v>0</v>
      </c>
      <c r="BF116" s="221">
        <f>IF(N116="snížená",J116,0)</f>
        <v>0</v>
      </c>
      <c r="BG116" s="221">
        <f>IF(N116="zákl. přenesená",J116,0)</f>
        <v>0</v>
      </c>
      <c r="BH116" s="221">
        <f>IF(N116="sníž. přenesená",J116,0)</f>
        <v>0</v>
      </c>
      <c r="BI116" s="221">
        <f>IF(N116="nulová",J116,0)</f>
        <v>0</v>
      </c>
      <c r="BJ116" s="20" t="s">
        <v>81</v>
      </c>
      <c r="BK116" s="221">
        <f>ROUND(I116*H116,2)</f>
        <v>0</v>
      </c>
      <c r="BL116" s="20" t="s">
        <v>152</v>
      </c>
      <c r="BM116" s="220" t="s">
        <v>636</v>
      </c>
    </row>
    <row r="117" s="2" customFormat="1">
      <c r="A117" s="41"/>
      <c r="B117" s="42"/>
      <c r="C117" s="43"/>
      <c r="D117" s="222" t="s">
        <v>154</v>
      </c>
      <c r="E117" s="43"/>
      <c r="F117" s="223" t="s">
        <v>637</v>
      </c>
      <c r="G117" s="43"/>
      <c r="H117" s="43"/>
      <c r="I117" s="224"/>
      <c r="J117" s="43"/>
      <c r="K117" s="43"/>
      <c r="L117" s="47"/>
      <c r="M117" s="225"/>
      <c r="N117" s="226"/>
      <c r="O117" s="87"/>
      <c r="P117" s="87"/>
      <c r="Q117" s="87"/>
      <c r="R117" s="87"/>
      <c r="S117" s="87"/>
      <c r="T117" s="88"/>
      <c r="U117" s="41"/>
      <c r="V117" s="41"/>
      <c r="W117" s="41"/>
      <c r="X117" s="41"/>
      <c r="Y117" s="41"/>
      <c r="Z117" s="41"/>
      <c r="AA117" s="41"/>
      <c r="AB117" s="41"/>
      <c r="AC117" s="41"/>
      <c r="AD117" s="41"/>
      <c r="AE117" s="41"/>
      <c r="AT117" s="20" t="s">
        <v>154</v>
      </c>
      <c r="AU117" s="20" t="s">
        <v>83</v>
      </c>
    </row>
    <row r="118" s="13" customFormat="1">
      <c r="A118" s="13"/>
      <c r="B118" s="229"/>
      <c r="C118" s="230"/>
      <c r="D118" s="227" t="s">
        <v>184</v>
      </c>
      <c r="E118" s="231" t="s">
        <v>19</v>
      </c>
      <c r="F118" s="232" t="s">
        <v>638</v>
      </c>
      <c r="G118" s="230"/>
      <c r="H118" s="233">
        <v>2.2000000000000002</v>
      </c>
      <c r="I118" s="234"/>
      <c r="J118" s="230"/>
      <c r="K118" s="230"/>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83</v>
      </c>
      <c r="AV118" s="13" t="s">
        <v>83</v>
      </c>
      <c r="AW118" s="13" t="s">
        <v>35</v>
      </c>
      <c r="AX118" s="13" t="s">
        <v>73</v>
      </c>
      <c r="AY118" s="239" t="s">
        <v>146</v>
      </c>
    </row>
    <row r="119" s="13" customFormat="1">
      <c r="A119" s="13"/>
      <c r="B119" s="229"/>
      <c r="C119" s="230"/>
      <c r="D119" s="227" t="s">
        <v>184</v>
      </c>
      <c r="E119" s="231" t="s">
        <v>19</v>
      </c>
      <c r="F119" s="232" t="s">
        <v>639</v>
      </c>
      <c r="G119" s="230"/>
      <c r="H119" s="233">
        <v>1.1000000000000001</v>
      </c>
      <c r="I119" s="234"/>
      <c r="J119" s="230"/>
      <c r="K119" s="230"/>
      <c r="L119" s="235"/>
      <c r="M119" s="236"/>
      <c r="N119" s="237"/>
      <c r="O119" s="237"/>
      <c r="P119" s="237"/>
      <c r="Q119" s="237"/>
      <c r="R119" s="237"/>
      <c r="S119" s="237"/>
      <c r="T119" s="238"/>
      <c r="U119" s="13"/>
      <c r="V119" s="13"/>
      <c r="W119" s="13"/>
      <c r="X119" s="13"/>
      <c r="Y119" s="13"/>
      <c r="Z119" s="13"/>
      <c r="AA119" s="13"/>
      <c r="AB119" s="13"/>
      <c r="AC119" s="13"/>
      <c r="AD119" s="13"/>
      <c r="AE119" s="13"/>
      <c r="AT119" s="239" t="s">
        <v>184</v>
      </c>
      <c r="AU119" s="239" t="s">
        <v>83</v>
      </c>
      <c r="AV119" s="13" t="s">
        <v>83</v>
      </c>
      <c r="AW119" s="13" t="s">
        <v>35</v>
      </c>
      <c r="AX119" s="13" t="s">
        <v>73</v>
      </c>
      <c r="AY119" s="239" t="s">
        <v>146</v>
      </c>
    </row>
    <row r="120" s="14" customFormat="1">
      <c r="A120" s="14"/>
      <c r="B120" s="240"/>
      <c r="C120" s="241"/>
      <c r="D120" s="227" t="s">
        <v>184</v>
      </c>
      <c r="E120" s="242" t="s">
        <v>19</v>
      </c>
      <c r="F120" s="243" t="s">
        <v>189</v>
      </c>
      <c r="G120" s="241"/>
      <c r="H120" s="244">
        <v>3.2999999999999998</v>
      </c>
      <c r="I120" s="245"/>
      <c r="J120" s="241"/>
      <c r="K120" s="241"/>
      <c r="L120" s="246"/>
      <c r="M120" s="247"/>
      <c r="N120" s="248"/>
      <c r="O120" s="248"/>
      <c r="P120" s="248"/>
      <c r="Q120" s="248"/>
      <c r="R120" s="248"/>
      <c r="S120" s="248"/>
      <c r="T120" s="249"/>
      <c r="U120" s="14"/>
      <c r="V120" s="14"/>
      <c r="W120" s="14"/>
      <c r="X120" s="14"/>
      <c r="Y120" s="14"/>
      <c r="Z120" s="14"/>
      <c r="AA120" s="14"/>
      <c r="AB120" s="14"/>
      <c r="AC120" s="14"/>
      <c r="AD120" s="14"/>
      <c r="AE120" s="14"/>
      <c r="AT120" s="250" t="s">
        <v>184</v>
      </c>
      <c r="AU120" s="250" t="s">
        <v>83</v>
      </c>
      <c r="AV120" s="14" t="s">
        <v>152</v>
      </c>
      <c r="AW120" s="14" t="s">
        <v>35</v>
      </c>
      <c r="AX120" s="14" t="s">
        <v>81</v>
      </c>
      <c r="AY120" s="250" t="s">
        <v>146</v>
      </c>
    </row>
    <row r="121" s="2" customFormat="1" ht="16.5" customHeight="1">
      <c r="A121" s="41"/>
      <c r="B121" s="42"/>
      <c r="C121" s="208" t="s">
        <v>203</v>
      </c>
      <c r="D121" s="208" t="s">
        <v>148</v>
      </c>
      <c r="E121" s="209" t="s">
        <v>174</v>
      </c>
      <c r="F121" s="210" t="s">
        <v>175</v>
      </c>
      <c r="G121" s="211" t="s">
        <v>151</v>
      </c>
      <c r="H121" s="212">
        <v>32.399999999999999</v>
      </c>
      <c r="I121" s="213"/>
      <c r="J121" s="214">
        <f>ROUND(I121*H121,2)</f>
        <v>0</v>
      </c>
      <c r="K121" s="215"/>
      <c r="L121" s="47"/>
      <c r="M121" s="216" t="s">
        <v>19</v>
      </c>
      <c r="N121" s="217" t="s">
        <v>44</v>
      </c>
      <c r="O121" s="87"/>
      <c r="P121" s="218">
        <f>O121*H121</f>
        <v>0</v>
      </c>
      <c r="Q121" s="218">
        <v>0</v>
      </c>
      <c r="R121" s="218">
        <f>Q121*H121</f>
        <v>0</v>
      </c>
      <c r="S121" s="218">
        <v>0</v>
      </c>
      <c r="T121" s="219">
        <f>S121*H121</f>
        <v>0</v>
      </c>
      <c r="U121" s="41"/>
      <c r="V121" s="41"/>
      <c r="W121" s="41"/>
      <c r="X121" s="41"/>
      <c r="Y121" s="41"/>
      <c r="Z121" s="41"/>
      <c r="AA121" s="41"/>
      <c r="AB121" s="41"/>
      <c r="AC121" s="41"/>
      <c r="AD121" s="41"/>
      <c r="AE121" s="41"/>
      <c r="AR121" s="220" t="s">
        <v>152</v>
      </c>
      <c r="AT121" s="220" t="s">
        <v>148</v>
      </c>
      <c r="AU121" s="220" t="s">
        <v>83</v>
      </c>
      <c r="AY121" s="20" t="s">
        <v>146</v>
      </c>
      <c r="BE121" s="221">
        <f>IF(N121="základní",J121,0)</f>
        <v>0</v>
      </c>
      <c r="BF121" s="221">
        <f>IF(N121="snížená",J121,0)</f>
        <v>0</v>
      </c>
      <c r="BG121" s="221">
        <f>IF(N121="zákl. přenesená",J121,0)</f>
        <v>0</v>
      </c>
      <c r="BH121" s="221">
        <f>IF(N121="sníž. přenesená",J121,0)</f>
        <v>0</v>
      </c>
      <c r="BI121" s="221">
        <f>IF(N121="nulová",J121,0)</f>
        <v>0</v>
      </c>
      <c r="BJ121" s="20" t="s">
        <v>81</v>
      </c>
      <c r="BK121" s="221">
        <f>ROUND(I121*H121,2)</f>
        <v>0</v>
      </c>
      <c r="BL121" s="20" t="s">
        <v>152</v>
      </c>
      <c r="BM121" s="220" t="s">
        <v>640</v>
      </c>
    </row>
    <row r="122" s="2" customFormat="1">
      <c r="A122" s="41"/>
      <c r="B122" s="42"/>
      <c r="C122" s="43"/>
      <c r="D122" s="222" t="s">
        <v>154</v>
      </c>
      <c r="E122" s="43"/>
      <c r="F122" s="223" t="s">
        <v>177</v>
      </c>
      <c r="G122" s="43"/>
      <c r="H122" s="43"/>
      <c r="I122" s="224"/>
      <c r="J122" s="43"/>
      <c r="K122" s="43"/>
      <c r="L122" s="47"/>
      <c r="M122" s="225"/>
      <c r="N122" s="226"/>
      <c r="O122" s="87"/>
      <c r="P122" s="87"/>
      <c r="Q122" s="87"/>
      <c r="R122" s="87"/>
      <c r="S122" s="87"/>
      <c r="T122" s="88"/>
      <c r="U122" s="41"/>
      <c r="V122" s="41"/>
      <c r="W122" s="41"/>
      <c r="X122" s="41"/>
      <c r="Y122" s="41"/>
      <c r="Z122" s="41"/>
      <c r="AA122" s="41"/>
      <c r="AB122" s="41"/>
      <c r="AC122" s="41"/>
      <c r="AD122" s="41"/>
      <c r="AE122" s="41"/>
      <c r="AT122" s="20" t="s">
        <v>154</v>
      </c>
      <c r="AU122" s="20" t="s">
        <v>83</v>
      </c>
    </row>
    <row r="123" s="13" customFormat="1">
      <c r="A123" s="13"/>
      <c r="B123" s="229"/>
      <c r="C123" s="230"/>
      <c r="D123" s="227" t="s">
        <v>184</v>
      </c>
      <c r="E123" s="231" t="s">
        <v>19</v>
      </c>
      <c r="F123" s="232" t="s">
        <v>641</v>
      </c>
      <c r="G123" s="230"/>
      <c r="H123" s="233">
        <v>10.368</v>
      </c>
      <c r="I123" s="234"/>
      <c r="J123" s="230"/>
      <c r="K123" s="230"/>
      <c r="L123" s="235"/>
      <c r="M123" s="236"/>
      <c r="N123" s="237"/>
      <c r="O123" s="237"/>
      <c r="P123" s="237"/>
      <c r="Q123" s="237"/>
      <c r="R123" s="237"/>
      <c r="S123" s="237"/>
      <c r="T123" s="238"/>
      <c r="U123" s="13"/>
      <c r="V123" s="13"/>
      <c r="W123" s="13"/>
      <c r="X123" s="13"/>
      <c r="Y123" s="13"/>
      <c r="Z123" s="13"/>
      <c r="AA123" s="13"/>
      <c r="AB123" s="13"/>
      <c r="AC123" s="13"/>
      <c r="AD123" s="13"/>
      <c r="AE123" s="13"/>
      <c r="AT123" s="239" t="s">
        <v>184</v>
      </c>
      <c r="AU123" s="239" t="s">
        <v>83</v>
      </c>
      <c r="AV123" s="13" t="s">
        <v>83</v>
      </c>
      <c r="AW123" s="13" t="s">
        <v>35</v>
      </c>
      <c r="AX123" s="13" t="s">
        <v>73</v>
      </c>
      <c r="AY123" s="239" t="s">
        <v>146</v>
      </c>
    </row>
    <row r="124" s="13" customFormat="1">
      <c r="A124" s="13"/>
      <c r="B124" s="229"/>
      <c r="C124" s="230"/>
      <c r="D124" s="227" t="s">
        <v>184</v>
      </c>
      <c r="E124" s="231" t="s">
        <v>19</v>
      </c>
      <c r="F124" s="232" t="s">
        <v>642</v>
      </c>
      <c r="G124" s="230"/>
      <c r="H124" s="233">
        <v>2.266</v>
      </c>
      <c r="I124" s="234"/>
      <c r="J124" s="230"/>
      <c r="K124" s="230"/>
      <c r="L124" s="235"/>
      <c r="M124" s="236"/>
      <c r="N124" s="237"/>
      <c r="O124" s="237"/>
      <c r="P124" s="237"/>
      <c r="Q124" s="237"/>
      <c r="R124" s="237"/>
      <c r="S124" s="237"/>
      <c r="T124" s="238"/>
      <c r="U124" s="13"/>
      <c r="V124" s="13"/>
      <c r="W124" s="13"/>
      <c r="X124" s="13"/>
      <c r="Y124" s="13"/>
      <c r="Z124" s="13"/>
      <c r="AA124" s="13"/>
      <c r="AB124" s="13"/>
      <c r="AC124" s="13"/>
      <c r="AD124" s="13"/>
      <c r="AE124" s="13"/>
      <c r="AT124" s="239" t="s">
        <v>184</v>
      </c>
      <c r="AU124" s="239" t="s">
        <v>83</v>
      </c>
      <c r="AV124" s="13" t="s">
        <v>83</v>
      </c>
      <c r="AW124" s="13" t="s">
        <v>35</v>
      </c>
      <c r="AX124" s="13" t="s">
        <v>73</v>
      </c>
      <c r="AY124" s="239" t="s">
        <v>146</v>
      </c>
    </row>
    <row r="125" s="13" customFormat="1">
      <c r="A125" s="13"/>
      <c r="B125" s="229"/>
      <c r="C125" s="230"/>
      <c r="D125" s="227" t="s">
        <v>184</v>
      </c>
      <c r="E125" s="231" t="s">
        <v>19</v>
      </c>
      <c r="F125" s="232" t="s">
        <v>643</v>
      </c>
      <c r="G125" s="230"/>
      <c r="H125" s="233">
        <v>17.280000000000001</v>
      </c>
      <c r="I125" s="234"/>
      <c r="J125" s="230"/>
      <c r="K125" s="230"/>
      <c r="L125" s="235"/>
      <c r="M125" s="236"/>
      <c r="N125" s="237"/>
      <c r="O125" s="237"/>
      <c r="P125" s="237"/>
      <c r="Q125" s="237"/>
      <c r="R125" s="237"/>
      <c r="S125" s="237"/>
      <c r="T125" s="238"/>
      <c r="U125" s="13"/>
      <c r="V125" s="13"/>
      <c r="W125" s="13"/>
      <c r="X125" s="13"/>
      <c r="Y125" s="13"/>
      <c r="Z125" s="13"/>
      <c r="AA125" s="13"/>
      <c r="AB125" s="13"/>
      <c r="AC125" s="13"/>
      <c r="AD125" s="13"/>
      <c r="AE125" s="13"/>
      <c r="AT125" s="239" t="s">
        <v>184</v>
      </c>
      <c r="AU125" s="239" t="s">
        <v>83</v>
      </c>
      <c r="AV125" s="13" t="s">
        <v>83</v>
      </c>
      <c r="AW125" s="13" t="s">
        <v>35</v>
      </c>
      <c r="AX125" s="13" t="s">
        <v>73</v>
      </c>
      <c r="AY125" s="239" t="s">
        <v>146</v>
      </c>
    </row>
    <row r="126" s="13" customFormat="1">
      <c r="A126" s="13"/>
      <c r="B126" s="229"/>
      <c r="C126" s="230"/>
      <c r="D126" s="227" t="s">
        <v>184</v>
      </c>
      <c r="E126" s="231" t="s">
        <v>19</v>
      </c>
      <c r="F126" s="232" t="s">
        <v>644</v>
      </c>
      <c r="G126" s="230"/>
      <c r="H126" s="233">
        <v>2.4860000000000002</v>
      </c>
      <c r="I126" s="234"/>
      <c r="J126" s="230"/>
      <c r="K126" s="230"/>
      <c r="L126" s="235"/>
      <c r="M126" s="236"/>
      <c r="N126" s="237"/>
      <c r="O126" s="237"/>
      <c r="P126" s="237"/>
      <c r="Q126" s="237"/>
      <c r="R126" s="237"/>
      <c r="S126" s="237"/>
      <c r="T126" s="238"/>
      <c r="U126" s="13"/>
      <c r="V126" s="13"/>
      <c r="W126" s="13"/>
      <c r="X126" s="13"/>
      <c r="Y126" s="13"/>
      <c r="Z126" s="13"/>
      <c r="AA126" s="13"/>
      <c r="AB126" s="13"/>
      <c r="AC126" s="13"/>
      <c r="AD126" s="13"/>
      <c r="AE126" s="13"/>
      <c r="AT126" s="239" t="s">
        <v>184</v>
      </c>
      <c r="AU126" s="239" t="s">
        <v>83</v>
      </c>
      <c r="AV126" s="13" t="s">
        <v>83</v>
      </c>
      <c r="AW126" s="13" t="s">
        <v>35</v>
      </c>
      <c r="AX126" s="13" t="s">
        <v>73</v>
      </c>
      <c r="AY126" s="239" t="s">
        <v>146</v>
      </c>
    </row>
    <row r="127" s="14" customFormat="1">
      <c r="A127" s="14"/>
      <c r="B127" s="240"/>
      <c r="C127" s="241"/>
      <c r="D127" s="227" t="s">
        <v>184</v>
      </c>
      <c r="E127" s="242" t="s">
        <v>19</v>
      </c>
      <c r="F127" s="243" t="s">
        <v>189</v>
      </c>
      <c r="G127" s="241"/>
      <c r="H127" s="244">
        <v>32.399999999999999</v>
      </c>
      <c r="I127" s="245"/>
      <c r="J127" s="241"/>
      <c r="K127" s="241"/>
      <c r="L127" s="246"/>
      <c r="M127" s="247"/>
      <c r="N127" s="248"/>
      <c r="O127" s="248"/>
      <c r="P127" s="248"/>
      <c r="Q127" s="248"/>
      <c r="R127" s="248"/>
      <c r="S127" s="248"/>
      <c r="T127" s="249"/>
      <c r="U127" s="14"/>
      <c r="V127" s="14"/>
      <c r="W127" s="14"/>
      <c r="X127" s="14"/>
      <c r="Y127" s="14"/>
      <c r="Z127" s="14"/>
      <c r="AA127" s="14"/>
      <c r="AB127" s="14"/>
      <c r="AC127" s="14"/>
      <c r="AD127" s="14"/>
      <c r="AE127" s="14"/>
      <c r="AT127" s="250" t="s">
        <v>184</v>
      </c>
      <c r="AU127" s="250" t="s">
        <v>83</v>
      </c>
      <c r="AV127" s="14" t="s">
        <v>152</v>
      </c>
      <c r="AW127" s="14" t="s">
        <v>35</v>
      </c>
      <c r="AX127" s="14" t="s">
        <v>81</v>
      </c>
      <c r="AY127" s="250" t="s">
        <v>146</v>
      </c>
    </row>
    <row r="128" s="2" customFormat="1" ht="24.15" customHeight="1">
      <c r="A128" s="41"/>
      <c r="B128" s="42"/>
      <c r="C128" s="208" t="s">
        <v>209</v>
      </c>
      <c r="D128" s="208" t="s">
        <v>148</v>
      </c>
      <c r="E128" s="209" t="s">
        <v>645</v>
      </c>
      <c r="F128" s="210" t="s">
        <v>646</v>
      </c>
      <c r="G128" s="211" t="s">
        <v>181</v>
      </c>
      <c r="H128" s="212">
        <v>102.51300000000001</v>
      </c>
      <c r="I128" s="213"/>
      <c r="J128" s="214">
        <f>ROUND(I128*H128,2)</f>
        <v>0</v>
      </c>
      <c r="K128" s="215"/>
      <c r="L128" s="47"/>
      <c r="M128" s="216" t="s">
        <v>19</v>
      </c>
      <c r="N128" s="217" t="s">
        <v>44</v>
      </c>
      <c r="O128" s="87"/>
      <c r="P128" s="218">
        <f>O128*H128</f>
        <v>0</v>
      </c>
      <c r="Q128" s="218">
        <v>0</v>
      </c>
      <c r="R128" s="218">
        <f>Q128*H128</f>
        <v>0</v>
      </c>
      <c r="S128" s="218">
        <v>0</v>
      </c>
      <c r="T128" s="219">
        <f>S128*H128</f>
        <v>0</v>
      </c>
      <c r="U128" s="41"/>
      <c r="V128" s="41"/>
      <c r="W128" s="41"/>
      <c r="X128" s="41"/>
      <c r="Y128" s="41"/>
      <c r="Z128" s="41"/>
      <c r="AA128" s="41"/>
      <c r="AB128" s="41"/>
      <c r="AC128" s="41"/>
      <c r="AD128" s="41"/>
      <c r="AE128" s="41"/>
      <c r="AR128" s="220" t="s">
        <v>152</v>
      </c>
      <c r="AT128" s="220" t="s">
        <v>148</v>
      </c>
      <c r="AU128" s="220" t="s">
        <v>83</v>
      </c>
      <c r="AY128" s="20" t="s">
        <v>146</v>
      </c>
      <c r="BE128" s="221">
        <f>IF(N128="základní",J128,0)</f>
        <v>0</v>
      </c>
      <c r="BF128" s="221">
        <f>IF(N128="snížená",J128,0)</f>
        <v>0</v>
      </c>
      <c r="BG128" s="221">
        <f>IF(N128="zákl. přenesená",J128,0)</f>
        <v>0</v>
      </c>
      <c r="BH128" s="221">
        <f>IF(N128="sníž. přenesená",J128,0)</f>
        <v>0</v>
      </c>
      <c r="BI128" s="221">
        <f>IF(N128="nulová",J128,0)</f>
        <v>0</v>
      </c>
      <c r="BJ128" s="20" t="s">
        <v>81</v>
      </c>
      <c r="BK128" s="221">
        <f>ROUND(I128*H128,2)</f>
        <v>0</v>
      </c>
      <c r="BL128" s="20" t="s">
        <v>152</v>
      </c>
      <c r="BM128" s="220" t="s">
        <v>647</v>
      </c>
    </row>
    <row r="129" s="2" customFormat="1">
      <c r="A129" s="41"/>
      <c r="B129" s="42"/>
      <c r="C129" s="43"/>
      <c r="D129" s="222" t="s">
        <v>154</v>
      </c>
      <c r="E129" s="43"/>
      <c r="F129" s="223" t="s">
        <v>648</v>
      </c>
      <c r="G129" s="43"/>
      <c r="H129" s="43"/>
      <c r="I129" s="224"/>
      <c r="J129" s="43"/>
      <c r="K129" s="43"/>
      <c r="L129" s="47"/>
      <c r="M129" s="225"/>
      <c r="N129" s="226"/>
      <c r="O129" s="87"/>
      <c r="P129" s="87"/>
      <c r="Q129" s="87"/>
      <c r="R129" s="87"/>
      <c r="S129" s="87"/>
      <c r="T129" s="88"/>
      <c r="U129" s="41"/>
      <c r="V129" s="41"/>
      <c r="W129" s="41"/>
      <c r="X129" s="41"/>
      <c r="Y129" s="41"/>
      <c r="Z129" s="41"/>
      <c r="AA129" s="41"/>
      <c r="AB129" s="41"/>
      <c r="AC129" s="41"/>
      <c r="AD129" s="41"/>
      <c r="AE129" s="41"/>
      <c r="AT129" s="20" t="s">
        <v>154</v>
      </c>
      <c r="AU129" s="20" t="s">
        <v>83</v>
      </c>
    </row>
    <row r="130" s="15" customFormat="1">
      <c r="A130" s="15"/>
      <c r="B130" s="251"/>
      <c r="C130" s="252"/>
      <c r="D130" s="227" t="s">
        <v>184</v>
      </c>
      <c r="E130" s="253" t="s">
        <v>19</v>
      </c>
      <c r="F130" s="254" t="s">
        <v>649</v>
      </c>
      <c r="G130" s="252"/>
      <c r="H130" s="253" t="s">
        <v>19</v>
      </c>
      <c r="I130" s="255"/>
      <c r="J130" s="252"/>
      <c r="K130" s="252"/>
      <c r="L130" s="256"/>
      <c r="M130" s="257"/>
      <c r="N130" s="258"/>
      <c r="O130" s="258"/>
      <c r="P130" s="258"/>
      <c r="Q130" s="258"/>
      <c r="R130" s="258"/>
      <c r="S130" s="258"/>
      <c r="T130" s="259"/>
      <c r="U130" s="15"/>
      <c r="V130" s="15"/>
      <c r="W130" s="15"/>
      <c r="X130" s="15"/>
      <c r="Y130" s="15"/>
      <c r="Z130" s="15"/>
      <c r="AA130" s="15"/>
      <c r="AB130" s="15"/>
      <c r="AC130" s="15"/>
      <c r="AD130" s="15"/>
      <c r="AE130" s="15"/>
      <c r="AT130" s="260" t="s">
        <v>184</v>
      </c>
      <c r="AU130" s="260" t="s">
        <v>83</v>
      </c>
      <c r="AV130" s="15" t="s">
        <v>81</v>
      </c>
      <c r="AW130" s="15" t="s">
        <v>35</v>
      </c>
      <c r="AX130" s="15" t="s">
        <v>73</v>
      </c>
      <c r="AY130" s="260" t="s">
        <v>146</v>
      </c>
    </row>
    <row r="131" s="13" customFormat="1">
      <c r="A131" s="13"/>
      <c r="B131" s="229"/>
      <c r="C131" s="230"/>
      <c r="D131" s="227" t="s">
        <v>184</v>
      </c>
      <c r="E131" s="231" t="s">
        <v>19</v>
      </c>
      <c r="F131" s="232" t="s">
        <v>650</v>
      </c>
      <c r="G131" s="230"/>
      <c r="H131" s="233">
        <v>103.06</v>
      </c>
      <c r="I131" s="234"/>
      <c r="J131" s="230"/>
      <c r="K131" s="230"/>
      <c r="L131" s="235"/>
      <c r="M131" s="236"/>
      <c r="N131" s="237"/>
      <c r="O131" s="237"/>
      <c r="P131" s="237"/>
      <c r="Q131" s="237"/>
      <c r="R131" s="237"/>
      <c r="S131" s="237"/>
      <c r="T131" s="238"/>
      <c r="U131" s="13"/>
      <c r="V131" s="13"/>
      <c r="W131" s="13"/>
      <c r="X131" s="13"/>
      <c r="Y131" s="13"/>
      <c r="Z131" s="13"/>
      <c r="AA131" s="13"/>
      <c r="AB131" s="13"/>
      <c r="AC131" s="13"/>
      <c r="AD131" s="13"/>
      <c r="AE131" s="13"/>
      <c r="AT131" s="239" t="s">
        <v>184</v>
      </c>
      <c r="AU131" s="239" t="s">
        <v>83</v>
      </c>
      <c r="AV131" s="13" t="s">
        <v>83</v>
      </c>
      <c r="AW131" s="13" t="s">
        <v>35</v>
      </c>
      <c r="AX131" s="13" t="s">
        <v>73</v>
      </c>
      <c r="AY131" s="239" t="s">
        <v>146</v>
      </c>
    </row>
    <row r="132" s="15" customFormat="1">
      <c r="A132" s="15"/>
      <c r="B132" s="251"/>
      <c r="C132" s="252"/>
      <c r="D132" s="227" t="s">
        <v>184</v>
      </c>
      <c r="E132" s="253" t="s">
        <v>19</v>
      </c>
      <c r="F132" s="254" t="s">
        <v>651</v>
      </c>
      <c r="G132" s="252"/>
      <c r="H132" s="253" t="s">
        <v>19</v>
      </c>
      <c r="I132" s="255"/>
      <c r="J132" s="252"/>
      <c r="K132" s="252"/>
      <c r="L132" s="256"/>
      <c r="M132" s="257"/>
      <c r="N132" s="258"/>
      <c r="O132" s="258"/>
      <c r="P132" s="258"/>
      <c r="Q132" s="258"/>
      <c r="R132" s="258"/>
      <c r="S132" s="258"/>
      <c r="T132" s="259"/>
      <c r="U132" s="15"/>
      <c r="V132" s="15"/>
      <c r="W132" s="15"/>
      <c r="X132" s="15"/>
      <c r="Y132" s="15"/>
      <c r="Z132" s="15"/>
      <c r="AA132" s="15"/>
      <c r="AB132" s="15"/>
      <c r="AC132" s="15"/>
      <c r="AD132" s="15"/>
      <c r="AE132" s="15"/>
      <c r="AT132" s="260" t="s">
        <v>184</v>
      </c>
      <c r="AU132" s="260" t="s">
        <v>83</v>
      </c>
      <c r="AV132" s="15" t="s">
        <v>81</v>
      </c>
      <c r="AW132" s="15" t="s">
        <v>35</v>
      </c>
      <c r="AX132" s="15" t="s">
        <v>73</v>
      </c>
      <c r="AY132" s="260" t="s">
        <v>146</v>
      </c>
    </row>
    <row r="133" s="13" customFormat="1">
      <c r="A133" s="13"/>
      <c r="B133" s="229"/>
      <c r="C133" s="230"/>
      <c r="D133" s="227" t="s">
        <v>184</v>
      </c>
      <c r="E133" s="231" t="s">
        <v>19</v>
      </c>
      <c r="F133" s="232" t="s">
        <v>652</v>
      </c>
      <c r="G133" s="230"/>
      <c r="H133" s="233">
        <v>471.29000000000002</v>
      </c>
      <c r="I133" s="234"/>
      <c r="J133" s="230"/>
      <c r="K133" s="230"/>
      <c r="L133" s="235"/>
      <c r="M133" s="236"/>
      <c r="N133" s="237"/>
      <c r="O133" s="237"/>
      <c r="P133" s="237"/>
      <c r="Q133" s="237"/>
      <c r="R133" s="237"/>
      <c r="S133" s="237"/>
      <c r="T133" s="238"/>
      <c r="U133" s="13"/>
      <c r="V133" s="13"/>
      <c r="W133" s="13"/>
      <c r="X133" s="13"/>
      <c r="Y133" s="13"/>
      <c r="Z133" s="13"/>
      <c r="AA133" s="13"/>
      <c r="AB133" s="13"/>
      <c r="AC133" s="13"/>
      <c r="AD133" s="13"/>
      <c r="AE133" s="13"/>
      <c r="AT133" s="239" t="s">
        <v>184</v>
      </c>
      <c r="AU133" s="239" t="s">
        <v>83</v>
      </c>
      <c r="AV133" s="13" t="s">
        <v>83</v>
      </c>
      <c r="AW133" s="13" t="s">
        <v>35</v>
      </c>
      <c r="AX133" s="13" t="s">
        <v>73</v>
      </c>
      <c r="AY133" s="239" t="s">
        <v>146</v>
      </c>
    </row>
    <row r="134" s="13" customFormat="1">
      <c r="A134" s="13"/>
      <c r="B134" s="229"/>
      <c r="C134" s="230"/>
      <c r="D134" s="227" t="s">
        <v>184</v>
      </c>
      <c r="E134" s="231" t="s">
        <v>19</v>
      </c>
      <c r="F134" s="232" t="s">
        <v>653</v>
      </c>
      <c r="G134" s="230"/>
      <c r="H134" s="233">
        <v>450.78500000000002</v>
      </c>
      <c r="I134" s="234"/>
      <c r="J134" s="230"/>
      <c r="K134" s="230"/>
      <c r="L134" s="235"/>
      <c r="M134" s="236"/>
      <c r="N134" s="237"/>
      <c r="O134" s="237"/>
      <c r="P134" s="237"/>
      <c r="Q134" s="237"/>
      <c r="R134" s="237"/>
      <c r="S134" s="237"/>
      <c r="T134" s="238"/>
      <c r="U134" s="13"/>
      <c r="V134" s="13"/>
      <c r="W134" s="13"/>
      <c r="X134" s="13"/>
      <c r="Y134" s="13"/>
      <c r="Z134" s="13"/>
      <c r="AA134" s="13"/>
      <c r="AB134" s="13"/>
      <c r="AC134" s="13"/>
      <c r="AD134" s="13"/>
      <c r="AE134" s="13"/>
      <c r="AT134" s="239" t="s">
        <v>184</v>
      </c>
      <c r="AU134" s="239" t="s">
        <v>83</v>
      </c>
      <c r="AV134" s="13" t="s">
        <v>83</v>
      </c>
      <c r="AW134" s="13" t="s">
        <v>35</v>
      </c>
      <c r="AX134" s="13" t="s">
        <v>73</v>
      </c>
      <c r="AY134" s="239" t="s">
        <v>146</v>
      </c>
    </row>
    <row r="135" s="16" customFormat="1">
      <c r="A135" s="16"/>
      <c r="B135" s="276"/>
      <c r="C135" s="277"/>
      <c r="D135" s="227" t="s">
        <v>184</v>
      </c>
      <c r="E135" s="278" t="s">
        <v>19</v>
      </c>
      <c r="F135" s="279" t="s">
        <v>654</v>
      </c>
      <c r="G135" s="277"/>
      <c r="H135" s="280">
        <v>1025.135</v>
      </c>
      <c r="I135" s="281"/>
      <c r="J135" s="277"/>
      <c r="K135" s="277"/>
      <c r="L135" s="282"/>
      <c r="M135" s="283"/>
      <c r="N135" s="284"/>
      <c r="O135" s="284"/>
      <c r="P135" s="284"/>
      <c r="Q135" s="284"/>
      <c r="R135" s="284"/>
      <c r="S135" s="284"/>
      <c r="T135" s="285"/>
      <c r="U135" s="16"/>
      <c r="V135" s="16"/>
      <c r="W135" s="16"/>
      <c r="X135" s="16"/>
      <c r="Y135" s="16"/>
      <c r="Z135" s="16"/>
      <c r="AA135" s="16"/>
      <c r="AB135" s="16"/>
      <c r="AC135" s="16"/>
      <c r="AD135" s="16"/>
      <c r="AE135" s="16"/>
      <c r="AT135" s="286" t="s">
        <v>184</v>
      </c>
      <c r="AU135" s="286" t="s">
        <v>83</v>
      </c>
      <c r="AV135" s="16" t="s">
        <v>163</v>
      </c>
      <c r="AW135" s="16" t="s">
        <v>35</v>
      </c>
      <c r="AX135" s="16" t="s">
        <v>73</v>
      </c>
      <c r="AY135" s="286" t="s">
        <v>146</v>
      </c>
    </row>
    <row r="136" s="13" customFormat="1">
      <c r="A136" s="13"/>
      <c r="B136" s="229"/>
      <c r="C136" s="230"/>
      <c r="D136" s="227" t="s">
        <v>184</v>
      </c>
      <c r="E136" s="231" t="s">
        <v>19</v>
      </c>
      <c r="F136" s="232" t="s">
        <v>655</v>
      </c>
      <c r="G136" s="230"/>
      <c r="H136" s="233">
        <v>102.51300000000001</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184</v>
      </c>
      <c r="AU136" s="239" t="s">
        <v>83</v>
      </c>
      <c r="AV136" s="13" t="s">
        <v>83</v>
      </c>
      <c r="AW136" s="13" t="s">
        <v>35</v>
      </c>
      <c r="AX136" s="13" t="s">
        <v>81</v>
      </c>
      <c r="AY136" s="239" t="s">
        <v>146</v>
      </c>
    </row>
    <row r="137" s="2" customFormat="1" ht="24.15" customHeight="1">
      <c r="A137" s="41"/>
      <c r="B137" s="42"/>
      <c r="C137" s="208" t="s">
        <v>215</v>
      </c>
      <c r="D137" s="208" t="s">
        <v>148</v>
      </c>
      <c r="E137" s="209" t="s">
        <v>656</v>
      </c>
      <c r="F137" s="210" t="s">
        <v>657</v>
      </c>
      <c r="G137" s="211" t="s">
        <v>181</v>
      </c>
      <c r="H137" s="212">
        <v>615.07799999999997</v>
      </c>
      <c r="I137" s="213"/>
      <c r="J137" s="214">
        <f>ROUND(I137*H137,2)</f>
        <v>0</v>
      </c>
      <c r="K137" s="215"/>
      <c r="L137" s="47"/>
      <c r="M137" s="216" t="s">
        <v>19</v>
      </c>
      <c r="N137" s="217" t="s">
        <v>44</v>
      </c>
      <c r="O137" s="87"/>
      <c r="P137" s="218">
        <f>O137*H137</f>
        <v>0</v>
      </c>
      <c r="Q137" s="218">
        <v>0</v>
      </c>
      <c r="R137" s="218">
        <f>Q137*H137</f>
        <v>0</v>
      </c>
      <c r="S137" s="218">
        <v>0</v>
      </c>
      <c r="T137" s="219">
        <f>S137*H137</f>
        <v>0</v>
      </c>
      <c r="U137" s="41"/>
      <c r="V137" s="41"/>
      <c r="W137" s="41"/>
      <c r="X137" s="41"/>
      <c r="Y137" s="41"/>
      <c r="Z137" s="41"/>
      <c r="AA137" s="41"/>
      <c r="AB137" s="41"/>
      <c r="AC137" s="41"/>
      <c r="AD137" s="41"/>
      <c r="AE137" s="41"/>
      <c r="AR137" s="220" t="s">
        <v>152</v>
      </c>
      <c r="AT137" s="220" t="s">
        <v>148</v>
      </c>
      <c r="AU137" s="220" t="s">
        <v>83</v>
      </c>
      <c r="AY137" s="20" t="s">
        <v>146</v>
      </c>
      <c r="BE137" s="221">
        <f>IF(N137="základní",J137,0)</f>
        <v>0</v>
      </c>
      <c r="BF137" s="221">
        <f>IF(N137="snížená",J137,0)</f>
        <v>0</v>
      </c>
      <c r="BG137" s="221">
        <f>IF(N137="zákl. přenesená",J137,0)</f>
        <v>0</v>
      </c>
      <c r="BH137" s="221">
        <f>IF(N137="sníž. přenesená",J137,0)</f>
        <v>0</v>
      </c>
      <c r="BI137" s="221">
        <f>IF(N137="nulová",J137,0)</f>
        <v>0</v>
      </c>
      <c r="BJ137" s="20" t="s">
        <v>81</v>
      </c>
      <c r="BK137" s="221">
        <f>ROUND(I137*H137,2)</f>
        <v>0</v>
      </c>
      <c r="BL137" s="20" t="s">
        <v>152</v>
      </c>
      <c r="BM137" s="220" t="s">
        <v>658</v>
      </c>
    </row>
    <row r="138" s="2" customFormat="1">
      <c r="A138" s="41"/>
      <c r="B138" s="42"/>
      <c r="C138" s="43"/>
      <c r="D138" s="222" t="s">
        <v>154</v>
      </c>
      <c r="E138" s="43"/>
      <c r="F138" s="223" t="s">
        <v>659</v>
      </c>
      <c r="G138" s="43"/>
      <c r="H138" s="43"/>
      <c r="I138" s="224"/>
      <c r="J138" s="43"/>
      <c r="K138" s="43"/>
      <c r="L138" s="47"/>
      <c r="M138" s="225"/>
      <c r="N138" s="226"/>
      <c r="O138" s="87"/>
      <c r="P138" s="87"/>
      <c r="Q138" s="87"/>
      <c r="R138" s="87"/>
      <c r="S138" s="87"/>
      <c r="T138" s="88"/>
      <c r="U138" s="41"/>
      <c r="V138" s="41"/>
      <c r="W138" s="41"/>
      <c r="X138" s="41"/>
      <c r="Y138" s="41"/>
      <c r="Z138" s="41"/>
      <c r="AA138" s="41"/>
      <c r="AB138" s="41"/>
      <c r="AC138" s="41"/>
      <c r="AD138" s="41"/>
      <c r="AE138" s="41"/>
      <c r="AT138" s="20" t="s">
        <v>154</v>
      </c>
      <c r="AU138" s="20" t="s">
        <v>83</v>
      </c>
    </row>
    <row r="139" s="13" customFormat="1">
      <c r="A139" s="13"/>
      <c r="B139" s="229"/>
      <c r="C139" s="230"/>
      <c r="D139" s="227" t="s">
        <v>184</v>
      </c>
      <c r="E139" s="231" t="s">
        <v>19</v>
      </c>
      <c r="F139" s="232" t="s">
        <v>660</v>
      </c>
      <c r="G139" s="230"/>
      <c r="H139" s="233">
        <v>615.07799999999997</v>
      </c>
      <c r="I139" s="234"/>
      <c r="J139" s="230"/>
      <c r="K139" s="230"/>
      <c r="L139" s="235"/>
      <c r="M139" s="236"/>
      <c r="N139" s="237"/>
      <c r="O139" s="237"/>
      <c r="P139" s="237"/>
      <c r="Q139" s="237"/>
      <c r="R139" s="237"/>
      <c r="S139" s="237"/>
      <c r="T139" s="238"/>
      <c r="U139" s="13"/>
      <c r="V139" s="13"/>
      <c r="W139" s="13"/>
      <c r="X139" s="13"/>
      <c r="Y139" s="13"/>
      <c r="Z139" s="13"/>
      <c r="AA139" s="13"/>
      <c r="AB139" s="13"/>
      <c r="AC139" s="13"/>
      <c r="AD139" s="13"/>
      <c r="AE139" s="13"/>
      <c r="AT139" s="239" t="s">
        <v>184</v>
      </c>
      <c r="AU139" s="239" t="s">
        <v>83</v>
      </c>
      <c r="AV139" s="13" t="s">
        <v>83</v>
      </c>
      <c r="AW139" s="13" t="s">
        <v>35</v>
      </c>
      <c r="AX139" s="13" t="s">
        <v>81</v>
      </c>
      <c r="AY139" s="239" t="s">
        <v>146</v>
      </c>
    </row>
    <row r="140" s="2" customFormat="1" ht="24.15" customHeight="1">
      <c r="A140" s="41"/>
      <c r="B140" s="42"/>
      <c r="C140" s="208" t="s">
        <v>220</v>
      </c>
      <c r="D140" s="208" t="s">
        <v>148</v>
      </c>
      <c r="E140" s="209" t="s">
        <v>661</v>
      </c>
      <c r="F140" s="210" t="s">
        <v>662</v>
      </c>
      <c r="G140" s="211" t="s">
        <v>181</v>
      </c>
      <c r="H140" s="212">
        <v>256.28300000000002</v>
      </c>
      <c r="I140" s="213"/>
      <c r="J140" s="214">
        <f>ROUND(I140*H140,2)</f>
        <v>0</v>
      </c>
      <c r="K140" s="215"/>
      <c r="L140" s="47"/>
      <c r="M140" s="216" t="s">
        <v>19</v>
      </c>
      <c r="N140" s="217" t="s">
        <v>44</v>
      </c>
      <c r="O140" s="87"/>
      <c r="P140" s="218">
        <f>O140*H140</f>
        <v>0</v>
      </c>
      <c r="Q140" s="218">
        <v>0</v>
      </c>
      <c r="R140" s="218">
        <f>Q140*H140</f>
        <v>0</v>
      </c>
      <c r="S140" s="218">
        <v>0</v>
      </c>
      <c r="T140" s="219">
        <f>S140*H140</f>
        <v>0</v>
      </c>
      <c r="U140" s="41"/>
      <c r="V140" s="41"/>
      <c r="W140" s="41"/>
      <c r="X140" s="41"/>
      <c r="Y140" s="41"/>
      <c r="Z140" s="41"/>
      <c r="AA140" s="41"/>
      <c r="AB140" s="41"/>
      <c r="AC140" s="41"/>
      <c r="AD140" s="41"/>
      <c r="AE140" s="41"/>
      <c r="AR140" s="220" t="s">
        <v>152</v>
      </c>
      <c r="AT140" s="220" t="s">
        <v>148</v>
      </c>
      <c r="AU140" s="220" t="s">
        <v>83</v>
      </c>
      <c r="AY140" s="20" t="s">
        <v>146</v>
      </c>
      <c r="BE140" s="221">
        <f>IF(N140="základní",J140,0)</f>
        <v>0</v>
      </c>
      <c r="BF140" s="221">
        <f>IF(N140="snížená",J140,0)</f>
        <v>0</v>
      </c>
      <c r="BG140" s="221">
        <f>IF(N140="zákl. přenesená",J140,0)</f>
        <v>0</v>
      </c>
      <c r="BH140" s="221">
        <f>IF(N140="sníž. přenesená",J140,0)</f>
        <v>0</v>
      </c>
      <c r="BI140" s="221">
        <f>IF(N140="nulová",J140,0)</f>
        <v>0</v>
      </c>
      <c r="BJ140" s="20" t="s">
        <v>81</v>
      </c>
      <c r="BK140" s="221">
        <f>ROUND(I140*H140,2)</f>
        <v>0</v>
      </c>
      <c r="BL140" s="20" t="s">
        <v>152</v>
      </c>
      <c r="BM140" s="220" t="s">
        <v>663</v>
      </c>
    </row>
    <row r="141" s="2" customFormat="1">
      <c r="A141" s="41"/>
      <c r="B141" s="42"/>
      <c r="C141" s="43"/>
      <c r="D141" s="222" t="s">
        <v>154</v>
      </c>
      <c r="E141" s="43"/>
      <c r="F141" s="223" t="s">
        <v>664</v>
      </c>
      <c r="G141" s="43"/>
      <c r="H141" s="43"/>
      <c r="I141" s="224"/>
      <c r="J141" s="43"/>
      <c r="K141" s="43"/>
      <c r="L141" s="47"/>
      <c r="M141" s="225"/>
      <c r="N141" s="226"/>
      <c r="O141" s="87"/>
      <c r="P141" s="87"/>
      <c r="Q141" s="87"/>
      <c r="R141" s="87"/>
      <c r="S141" s="87"/>
      <c r="T141" s="88"/>
      <c r="U141" s="41"/>
      <c r="V141" s="41"/>
      <c r="W141" s="41"/>
      <c r="X141" s="41"/>
      <c r="Y141" s="41"/>
      <c r="Z141" s="41"/>
      <c r="AA141" s="41"/>
      <c r="AB141" s="41"/>
      <c r="AC141" s="41"/>
      <c r="AD141" s="41"/>
      <c r="AE141" s="41"/>
      <c r="AT141" s="20" t="s">
        <v>154</v>
      </c>
      <c r="AU141" s="20" t="s">
        <v>83</v>
      </c>
    </row>
    <row r="142" s="13" customFormat="1">
      <c r="A142" s="13"/>
      <c r="B142" s="229"/>
      <c r="C142" s="230"/>
      <c r="D142" s="227" t="s">
        <v>184</v>
      </c>
      <c r="E142" s="231" t="s">
        <v>19</v>
      </c>
      <c r="F142" s="232" t="s">
        <v>665</v>
      </c>
      <c r="G142" s="230"/>
      <c r="H142" s="233">
        <v>256.28300000000002</v>
      </c>
      <c r="I142" s="234"/>
      <c r="J142" s="230"/>
      <c r="K142" s="230"/>
      <c r="L142" s="235"/>
      <c r="M142" s="236"/>
      <c r="N142" s="237"/>
      <c r="O142" s="237"/>
      <c r="P142" s="237"/>
      <c r="Q142" s="237"/>
      <c r="R142" s="237"/>
      <c r="S142" s="237"/>
      <c r="T142" s="238"/>
      <c r="U142" s="13"/>
      <c r="V142" s="13"/>
      <c r="W142" s="13"/>
      <c r="X142" s="13"/>
      <c r="Y142" s="13"/>
      <c r="Z142" s="13"/>
      <c r="AA142" s="13"/>
      <c r="AB142" s="13"/>
      <c r="AC142" s="13"/>
      <c r="AD142" s="13"/>
      <c r="AE142" s="13"/>
      <c r="AT142" s="239" t="s">
        <v>184</v>
      </c>
      <c r="AU142" s="239" t="s">
        <v>83</v>
      </c>
      <c r="AV142" s="13" t="s">
        <v>83</v>
      </c>
      <c r="AW142" s="13" t="s">
        <v>35</v>
      </c>
      <c r="AX142" s="13" t="s">
        <v>81</v>
      </c>
      <c r="AY142" s="239" t="s">
        <v>146</v>
      </c>
    </row>
    <row r="143" s="2" customFormat="1" ht="24.15" customHeight="1">
      <c r="A143" s="41"/>
      <c r="B143" s="42"/>
      <c r="C143" s="208" t="s">
        <v>227</v>
      </c>
      <c r="D143" s="208" t="s">
        <v>148</v>
      </c>
      <c r="E143" s="209" t="s">
        <v>666</v>
      </c>
      <c r="F143" s="210" t="s">
        <v>667</v>
      </c>
      <c r="G143" s="211" t="s">
        <v>181</v>
      </c>
      <c r="H143" s="212">
        <v>114.65900000000001</v>
      </c>
      <c r="I143" s="213"/>
      <c r="J143" s="214">
        <f>ROUND(I143*H143,2)</f>
        <v>0</v>
      </c>
      <c r="K143" s="215"/>
      <c r="L143" s="47"/>
      <c r="M143" s="216" t="s">
        <v>19</v>
      </c>
      <c r="N143" s="217" t="s">
        <v>44</v>
      </c>
      <c r="O143" s="87"/>
      <c r="P143" s="218">
        <f>O143*H143</f>
        <v>0</v>
      </c>
      <c r="Q143" s="218">
        <v>0</v>
      </c>
      <c r="R143" s="218">
        <f>Q143*H143</f>
        <v>0</v>
      </c>
      <c r="S143" s="218">
        <v>0</v>
      </c>
      <c r="T143" s="219">
        <f>S143*H143</f>
        <v>0</v>
      </c>
      <c r="U143" s="41"/>
      <c r="V143" s="41"/>
      <c r="W143" s="41"/>
      <c r="X143" s="41"/>
      <c r="Y143" s="41"/>
      <c r="Z143" s="41"/>
      <c r="AA143" s="41"/>
      <c r="AB143" s="41"/>
      <c r="AC143" s="41"/>
      <c r="AD143" s="41"/>
      <c r="AE143" s="41"/>
      <c r="AR143" s="220" t="s">
        <v>152</v>
      </c>
      <c r="AT143" s="220" t="s">
        <v>148</v>
      </c>
      <c r="AU143" s="220" t="s">
        <v>83</v>
      </c>
      <c r="AY143" s="20" t="s">
        <v>146</v>
      </c>
      <c r="BE143" s="221">
        <f>IF(N143="základní",J143,0)</f>
        <v>0</v>
      </c>
      <c r="BF143" s="221">
        <f>IF(N143="snížená",J143,0)</f>
        <v>0</v>
      </c>
      <c r="BG143" s="221">
        <f>IF(N143="zákl. přenesená",J143,0)</f>
        <v>0</v>
      </c>
      <c r="BH143" s="221">
        <f>IF(N143="sníž. přenesená",J143,0)</f>
        <v>0</v>
      </c>
      <c r="BI143" s="221">
        <f>IF(N143="nulová",J143,0)</f>
        <v>0</v>
      </c>
      <c r="BJ143" s="20" t="s">
        <v>81</v>
      </c>
      <c r="BK143" s="221">
        <f>ROUND(I143*H143,2)</f>
        <v>0</v>
      </c>
      <c r="BL143" s="20" t="s">
        <v>152</v>
      </c>
      <c r="BM143" s="220" t="s">
        <v>668</v>
      </c>
    </row>
    <row r="144" s="2" customFormat="1">
      <c r="A144" s="41"/>
      <c r="B144" s="42"/>
      <c r="C144" s="43"/>
      <c r="D144" s="222" t="s">
        <v>154</v>
      </c>
      <c r="E144" s="43"/>
      <c r="F144" s="223" t="s">
        <v>669</v>
      </c>
      <c r="G144" s="43"/>
      <c r="H144" s="43"/>
      <c r="I144" s="224"/>
      <c r="J144" s="43"/>
      <c r="K144" s="43"/>
      <c r="L144" s="47"/>
      <c r="M144" s="225"/>
      <c r="N144" s="226"/>
      <c r="O144" s="87"/>
      <c r="P144" s="87"/>
      <c r="Q144" s="87"/>
      <c r="R144" s="87"/>
      <c r="S144" s="87"/>
      <c r="T144" s="88"/>
      <c r="U144" s="41"/>
      <c r="V144" s="41"/>
      <c r="W144" s="41"/>
      <c r="X144" s="41"/>
      <c r="Y144" s="41"/>
      <c r="Z144" s="41"/>
      <c r="AA144" s="41"/>
      <c r="AB144" s="41"/>
      <c r="AC144" s="41"/>
      <c r="AD144" s="41"/>
      <c r="AE144" s="41"/>
      <c r="AT144" s="20" t="s">
        <v>154</v>
      </c>
      <c r="AU144" s="20" t="s">
        <v>83</v>
      </c>
    </row>
    <row r="145" s="13" customFormat="1">
      <c r="A145" s="13"/>
      <c r="B145" s="229"/>
      <c r="C145" s="230"/>
      <c r="D145" s="227" t="s">
        <v>184</v>
      </c>
      <c r="E145" s="231" t="s">
        <v>19</v>
      </c>
      <c r="F145" s="232" t="s">
        <v>670</v>
      </c>
      <c r="G145" s="230"/>
      <c r="H145" s="233">
        <v>5.1109999999999998</v>
      </c>
      <c r="I145" s="234"/>
      <c r="J145" s="230"/>
      <c r="K145" s="230"/>
      <c r="L145" s="235"/>
      <c r="M145" s="236"/>
      <c r="N145" s="237"/>
      <c r="O145" s="237"/>
      <c r="P145" s="237"/>
      <c r="Q145" s="237"/>
      <c r="R145" s="237"/>
      <c r="S145" s="237"/>
      <c r="T145" s="238"/>
      <c r="U145" s="13"/>
      <c r="V145" s="13"/>
      <c r="W145" s="13"/>
      <c r="X145" s="13"/>
      <c r="Y145" s="13"/>
      <c r="Z145" s="13"/>
      <c r="AA145" s="13"/>
      <c r="AB145" s="13"/>
      <c r="AC145" s="13"/>
      <c r="AD145" s="13"/>
      <c r="AE145" s="13"/>
      <c r="AT145" s="239" t="s">
        <v>184</v>
      </c>
      <c r="AU145" s="239" t="s">
        <v>83</v>
      </c>
      <c r="AV145" s="13" t="s">
        <v>83</v>
      </c>
      <c r="AW145" s="13" t="s">
        <v>35</v>
      </c>
      <c r="AX145" s="13" t="s">
        <v>73</v>
      </c>
      <c r="AY145" s="239" t="s">
        <v>146</v>
      </c>
    </row>
    <row r="146" s="13" customFormat="1">
      <c r="A146" s="13"/>
      <c r="B146" s="229"/>
      <c r="C146" s="230"/>
      <c r="D146" s="227" t="s">
        <v>184</v>
      </c>
      <c r="E146" s="231" t="s">
        <v>19</v>
      </c>
      <c r="F146" s="232" t="s">
        <v>671</v>
      </c>
      <c r="G146" s="230"/>
      <c r="H146" s="233">
        <v>11.943</v>
      </c>
      <c r="I146" s="234"/>
      <c r="J146" s="230"/>
      <c r="K146" s="230"/>
      <c r="L146" s="235"/>
      <c r="M146" s="236"/>
      <c r="N146" s="237"/>
      <c r="O146" s="237"/>
      <c r="P146" s="237"/>
      <c r="Q146" s="237"/>
      <c r="R146" s="237"/>
      <c r="S146" s="237"/>
      <c r="T146" s="238"/>
      <c r="U146" s="13"/>
      <c r="V146" s="13"/>
      <c r="W146" s="13"/>
      <c r="X146" s="13"/>
      <c r="Y146" s="13"/>
      <c r="Z146" s="13"/>
      <c r="AA146" s="13"/>
      <c r="AB146" s="13"/>
      <c r="AC146" s="13"/>
      <c r="AD146" s="13"/>
      <c r="AE146" s="13"/>
      <c r="AT146" s="239" t="s">
        <v>184</v>
      </c>
      <c r="AU146" s="239" t="s">
        <v>83</v>
      </c>
      <c r="AV146" s="13" t="s">
        <v>83</v>
      </c>
      <c r="AW146" s="13" t="s">
        <v>35</v>
      </c>
      <c r="AX146" s="13" t="s">
        <v>73</v>
      </c>
      <c r="AY146" s="239" t="s">
        <v>146</v>
      </c>
    </row>
    <row r="147" s="13" customFormat="1">
      <c r="A147" s="13"/>
      <c r="B147" s="229"/>
      <c r="C147" s="230"/>
      <c r="D147" s="227" t="s">
        <v>184</v>
      </c>
      <c r="E147" s="231" t="s">
        <v>19</v>
      </c>
      <c r="F147" s="232" t="s">
        <v>672</v>
      </c>
      <c r="G147" s="230"/>
      <c r="H147" s="233">
        <v>5.085</v>
      </c>
      <c r="I147" s="234"/>
      <c r="J147" s="230"/>
      <c r="K147" s="230"/>
      <c r="L147" s="235"/>
      <c r="M147" s="236"/>
      <c r="N147" s="237"/>
      <c r="O147" s="237"/>
      <c r="P147" s="237"/>
      <c r="Q147" s="237"/>
      <c r="R147" s="237"/>
      <c r="S147" s="237"/>
      <c r="T147" s="238"/>
      <c r="U147" s="13"/>
      <c r="V147" s="13"/>
      <c r="W147" s="13"/>
      <c r="X147" s="13"/>
      <c r="Y147" s="13"/>
      <c r="Z147" s="13"/>
      <c r="AA147" s="13"/>
      <c r="AB147" s="13"/>
      <c r="AC147" s="13"/>
      <c r="AD147" s="13"/>
      <c r="AE147" s="13"/>
      <c r="AT147" s="239" t="s">
        <v>184</v>
      </c>
      <c r="AU147" s="239" t="s">
        <v>83</v>
      </c>
      <c r="AV147" s="13" t="s">
        <v>83</v>
      </c>
      <c r="AW147" s="13" t="s">
        <v>35</v>
      </c>
      <c r="AX147" s="13" t="s">
        <v>73</v>
      </c>
      <c r="AY147" s="239" t="s">
        <v>146</v>
      </c>
    </row>
    <row r="148" s="13" customFormat="1">
      <c r="A148" s="13"/>
      <c r="B148" s="229"/>
      <c r="C148" s="230"/>
      <c r="D148" s="227" t="s">
        <v>184</v>
      </c>
      <c r="E148" s="231" t="s">
        <v>19</v>
      </c>
      <c r="F148" s="232" t="s">
        <v>673</v>
      </c>
      <c r="G148" s="230"/>
      <c r="H148" s="233">
        <v>3.7749999999999999</v>
      </c>
      <c r="I148" s="234"/>
      <c r="J148" s="230"/>
      <c r="K148" s="230"/>
      <c r="L148" s="235"/>
      <c r="M148" s="236"/>
      <c r="N148" s="237"/>
      <c r="O148" s="237"/>
      <c r="P148" s="237"/>
      <c r="Q148" s="237"/>
      <c r="R148" s="237"/>
      <c r="S148" s="237"/>
      <c r="T148" s="238"/>
      <c r="U148" s="13"/>
      <c r="V148" s="13"/>
      <c r="W148" s="13"/>
      <c r="X148" s="13"/>
      <c r="Y148" s="13"/>
      <c r="Z148" s="13"/>
      <c r="AA148" s="13"/>
      <c r="AB148" s="13"/>
      <c r="AC148" s="13"/>
      <c r="AD148" s="13"/>
      <c r="AE148" s="13"/>
      <c r="AT148" s="239" t="s">
        <v>184</v>
      </c>
      <c r="AU148" s="239" t="s">
        <v>83</v>
      </c>
      <c r="AV148" s="13" t="s">
        <v>83</v>
      </c>
      <c r="AW148" s="13" t="s">
        <v>35</v>
      </c>
      <c r="AX148" s="13" t="s">
        <v>73</v>
      </c>
      <c r="AY148" s="239" t="s">
        <v>146</v>
      </c>
    </row>
    <row r="149" s="13" customFormat="1">
      <c r="A149" s="13"/>
      <c r="B149" s="229"/>
      <c r="C149" s="230"/>
      <c r="D149" s="227" t="s">
        <v>184</v>
      </c>
      <c r="E149" s="231" t="s">
        <v>19</v>
      </c>
      <c r="F149" s="232" t="s">
        <v>674</v>
      </c>
      <c r="G149" s="230"/>
      <c r="H149" s="233">
        <v>1.3500000000000001</v>
      </c>
      <c r="I149" s="234"/>
      <c r="J149" s="230"/>
      <c r="K149" s="230"/>
      <c r="L149" s="235"/>
      <c r="M149" s="236"/>
      <c r="N149" s="237"/>
      <c r="O149" s="237"/>
      <c r="P149" s="237"/>
      <c r="Q149" s="237"/>
      <c r="R149" s="237"/>
      <c r="S149" s="237"/>
      <c r="T149" s="238"/>
      <c r="U149" s="13"/>
      <c r="V149" s="13"/>
      <c r="W149" s="13"/>
      <c r="X149" s="13"/>
      <c r="Y149" s="13"/>
      <c r="Z149" s="13"/>
      <c r="AA149" s="13"/>
      <c r="AB149" s="13"/>
      <c r="AC149" s="13"/>
      <c r="AD149" s="13"/>
      <c r="AE149" s="13"/>
      <c r="AT149" s="239" t="s">
        <v>184</v>
      </c>
      <c r="AU149" s="239" t="s">
        <v>83</v>
      </c>
      <c r="AV149" s="13" t="s">
        <v>83</v>
      </c>
      <c r="AW149" s="13" t="s">
        <v>35</v>
      </c>
      <c r="AX149" s="13" t="s">
        <v>73</v>
      </c>
      <c r="AY149" s="239" t="s">
        <v>146</v>
      </c>
    </row>
    <row r="150" s="13" customFormat="1">
      <c r="A150" s="13"/>
      <c r="B150" s="229"/>
      <c r="C150" s="230"/>
      <c r="D150" s="227" t="s">
        <v>184</v>
      </c>
      <c r="E150" s="231" t="s">
        <v>19</v>
      </c>
      <c r="F150" s="232" t="s">
        <v>675</v>
      </c>
      <c r="G150" s="230"/>
      <c r="H150" s="233">
        <v>135.89400000000001</v>
      </c>
      <c r="I150" s="234"/>
      <c r="J150" s="230"/>
      <c r="K150" s="230"/>
      <c r="L150" s="235"/>
      <c r="M150" s="236"/>
      <c r="N150" s="237"/>
      <c r="O150" s="237"/>
      <c r="P150" s="237"/>
      <c r="Q150" s="237"/>
      <c r="R150" s="237"/>
      <c r="S150" s="237"/>
      <c r="T150" s="238"/>
      <c r="U150" s="13"/>
      <c r="V150" s="13"/>
      <c r="W150" s="13"/>
      <c r="X150" s="13"/>
      <c r="Y150" s="13"/>
      <c r="Z150" s="13"/>
      <c r="AA150" s="13"/>
      <c r="AB150" s="13"/>
      <c r="AC150" s="13"/>
      <c r="AD150" s="13"/>
      <c r="AE150" s="13"/>
      <c r="AT150" s="239" t="s">
        <v>184</v>
      </c>
      <c r="AU150" s="239" t="s">
        <v>83</v>
      </c>
      <c r="AV150" s="13" t="s">
        <v>83</v>
      </c>
      <c r="AW150" s="13" t="s">
        <v>35</v>
      </c>
      <c r="AX150" s="13" t="s">
        <v>73</v>
      </c>
      <c r="AY150" s="239" t="s">
        <v>146</v>
      </c>
    </row>
    <row r="151" s="13" customFormat="1">
      <c r="A151" s="13"/>
      <c r="B151" s="229"/>
      <c r="C151" s="230"/>
      <c r="D151" s="227" t="s">
        <v>184</v>
      </c>
      <c r="E151" s="231" t="s">
        <v>19</v>
      </c>
      <c r="F151" s="232" t="s">
        <v>676</v>
      </c>
      <c r="G151" s="230"/>
      <c r="H151" s="233">
        <v>10.212999999999999</v>
      </c>
      <c r="I151" s="234"/>
      <c r="J151" s="230"/>
      <c r="K151" s="230"/>
      <c r="L151" s="235"/>
      <c r="M151" s="236"/>
      <c r="N151" s="237"/>
      <c r="O151" s="237"/>
      <c r="P151" s="237"/>
      <c r="Q151" s="237"/>
      <c r="R151" s="237"/>
      <c r="S151" s="237"/>
      <c r="T151" s="238"/>
      <c r="U151" s="13"/>
      <c r="V151" s="13"/>
      <c r="W151" s="13"/>
      <c r="X151" s="13"/>
      <c r="Y151" s="13"/>
      <c r="Z151" s="13"/>
      <c r="AA151" s="13"/>
      <c r="AB151" s="13"/>
      <c r="AC151" s="13"/>
      <c r="AD151" s="13"/>
      <c r="AE151" s="13"/>
      <c r="AT151" s="239" t="s">
        <v>184</v>
      </c>
      <c r="AU151" s="239" t="s">
        <v>83</v>
      </c>
      <c r="AV151" s="13" t="s">
        <v>83</v>
      </c>
      <c r="AW151" s="13" t="s">
        <v>35</v>
      </c>
      <c r="AX151" s="13" t="s">
        <v>73</v>
      </c>
      <c r="AY151" s="239" t="s">
        <v>146</v>
      </c>
    </row>
    <row r="152" s="13" customFormat="1">
      <c r="A152" s="13"/>
      <c r="B152" s="229"/>
      <c r="C152" s="230"/>
      <c r="D152" s="227" t="s">
        <v>184</v>
      </c>
      <c r="E152" s="231" t="s">
        <v>19</v>
      </c>
      <c r="F152" s="232" t="s">
        <v>677</v>
      </c>
      <c r="G152" s="230"/>
      <c r="H152" s="233">
        <v>3.375</v>
      </c>
      <c r="I152" s="234"/>
      <c r="J152" s="230"/>
      <c r="K152" s="230"/>
      <c r="L152" s="235"/>
      <c r="M152" s="236"/>
      <c r="N152" s="237"/>
      <c r="O152" s="237"/>
      <c r="P152" s="237"/>
      <c r="Q152" s="237"/>
      <c r="R152" s="237"/>
      <c r="S152" s="237"/>
      <c r="T152" s="238"/>
      <c r="U152" s="13"/>
      <c r="V152" s="13"/>
      <c r="W152" s="13"/>
      <c r="X152" s="13"/>
      <c r="Y152" s="13"/>
      <c r="Z152" s="13"/>
      <c r="AA152" s="13"/>
      <c r="AB152" s="13"/>
      <c r="AC152" s="13"/>
      <c r="AD152" s="13"/>
      <c r="AE152" s="13"/>
      <c r="AT152" s="239" t="s">
        <v>184</v>
      </c>
      <c r="AU152" s="239" t="s">
        <v>83</v>
      </c>
      <c r="AV152" s="13" t="s">
        <v>83</v>
      </c>
      <c r="AW152" s="13" t="s">
        <v>35</v>
      </c>
      <c r="AX152" s="13" t="s">
        <v>73</v>
      </c>
      <c r="AY152" s="239" t="s">
        <v>146</v>
      </c>
    </row>
    <row r="153" s="13" customFormat="1">
      <c r="A153" s="13"/>
      <c r="B153" s="229"/>
      <c r="C153" s="230"/>
      <c r="D153" s="227" t="s">
        <v>184</v>
      </c>
      <c r="E153" s="231" t="s">
        <v>19</v>
      </c>
      <c r="F153" s="232" t="s">
        <v>678</v>
      </c>
      <c r="G153" s="230"/>
      <c r="H153" s="233">
        <v>88.140000000000001</v>
      </c>
      <c r="I153" s="234"/>
      <c r="J153" s="230"/>
      <c r="K153" s="230"/>
      <c r="L153" s="235"/>
      <c r="M153" s="236"/>
      <c r="N153" s="237"/>
      <c r="O153" s="237"/>
      <c r="P153" s="237"/>
      <c r="Q153" s="237"/>
      <c r="R153" s="237"/>
      <c r="S153" s="237"/>
      <c r="T153" s="238"/>
      <c r="U153" s="13"/>
      <c r="V153" s="13"/>
      <c r="W153" s="13"/>
      <c r="X153" s="13"/>
      <c r="Y153" s="13"/>
      <c r="Z153" s="13"/>
      <c r="AA153" s="13"/>
      <c r="AB153" s="13"/>
      <c r="AC153" s="13"/>
      <c r="AD153" s="13"/>
      <c r="AE153" s="13"/>
      <c r="AT153" s="239" t="s">
        <v>184</v>
      </c>
      <c r="AU153" s="239" t="s">
        <v>83</v>
      </c>
      <c r="AV153" s="13" t="s">
        <v>83</v>
      </c>
      <c r="AW153" s="13" t="s">
        <v>35</v>
      </c>
      <c r="AX153" s="13" t="s">
        <v>73</v>
      </c>
      <c r="AY153" s="239" t="s">
        <v>146</v>
      </c>
    </row>
    <row r="154" s="13" customFormat="1">
      <c r="A154" s="13"/>
      <c r="B154" s="229"/>
      <c r="C154" s="230"/>
      <c r="D154" s="227" t="s">
        <v>184</v>
      </c>
      <c r="E154" s="231" t="s">
        <v>19</v>
      </c>
      <c r="F154" s="232" t="s">
        <v>679</v>
      </c>
      <c r="G154" s="230"/>
      <c r="H154" s="233">
        <v>6.6660000000000004</v>
      </c>
      <c r="I154" s="234"/>
      <c r="J154" s="230"/>
      <c r="K154" s="230"/>
      <c r="L154" s="235"/>
      <c r="M154" s="236"/>
      <c r="N154" s="237"/>
      <c r="O154" s="237"/>
      <c r="P154" s="237"/>
      <c r="Q154" s="237"/>
      <c r="R154" s="237"/>
      <c r="S154" s="237"/>
      <c r="T154" s="238"/>
      <c r="U154" s="13"/>
      <c r="V154" s="13"/>
      <c r="W154" s="13"/>
      <c r="X154" s="13"/>
      <c r="Y154" s="13"/>
      <c r="Z154" s="13"/>
      <c r="AA154" s="13"/>
      <c r="AB154" s="13"/>
      <c r="AC154" s="13"/>
      <c r="AD154" s="13"/>
      <c r="AE154" s="13"/>
      <c r="AT154" s="239" t="s">
        <v>184</v>
      </c>
      <c r="AU154" s="239" t="s">
        <v>83</v>
      </c>
      <c r="AV154" s="13" t="s">
        <v>83</v>
      </c>
      <c r="AW154" s="13" t="s">
        <v>35</v>
      </c>
      <c r="AX154" s="13" t="s">
        <v>73</v>
      </c>
      <c r="AY154" s="239" t="s">
        <v>146</v>
      </c>
    </row>
    <row r="155" s="13" customFormat="1">
      <c r="A155" s="13"/>
      <c r="B155" s="229"/>
      <c r="C155" s="230"/>
      <c r="D155" s="227" t="s">
        <v>184</v>
      </c>
      <c r="E155" s="231" t="s">
        <v>19</v>
      </c>
      <c r="F155" s="232" t="s">
        <v>680</v>
      </c>
      <c r="G155" s="230"/>
      <c r="H155" s="233">
        <v>1.3500000000000001</v>
      </c>
      <c r="I155" s="234"/>
      <c r="J155" s="230"/>
      <c r="K155" s="230"/>
      <c r="L155" s="235"/>
      <c r="M155" s="236"/>
      <c r="N155" s="237"/>
      <c r="O155" s="237"/>
      <c r="P155" s="237"/>
      <c r="Q155" s="237"/>
      <c r="R155" s="237"/>
      <c r="S155" s="237"/>
      <c r="T155" s="238"/>
      <c r="U155" s="13"/>
      <c r="V155" s="13"/>
      <c r="W155" s="13"/>
      <c r="X155" s="13"/>
      <c r="Y155" s="13"/>
      <c r="Z155" s="13"/>
      <c r="AA155" s="13"/>
      <c r="AB155" s="13"/>
      <c r="AC155" s="13"/>
      <c r="AD155" s="13"/>
      <c r="AE155" s="13"/>
      <c r="AT155" s="239" t="s">
        <v>184</v>
      </c>
      <c r="AU155" s="239" t="s">
        <v>83</v>
      </c>
      <c r="AV155" s="13" t="s">
        <v>83</v>
      </c>
      <c r="AW155" s="13" t="s">
        <v>35</v>
      </c>
      <c r="AX155" s="13" t="s">
        <v>73</v>
      </c>
      <c r="AY155" s="239" t="s">
        <v>146</v>
      </c>
    </row>
    <row r="156" s="13" customFormat="1">
      <c r="A156" s="13"/>
      <c r="B156" s="229"/>
      <c r="C156" s="230"/>
      <c r="D156" s="227" t="s">
        <v>184</v>
      </c>
      <c r="E156" s="231" t="s">
        <v>19</v>
      </c>
      <c r="F156" s="232" t="s">
        <v>681</v>
      </c>
      <c r="G156" s="230"/>
      <c r="H156" s="233">
        <v>11.760999999999999</v>
      </c>
      <c r="I156" s="234"/>
      <c r="J156" s="230"/>
      <c r="K156" s="230"/>
      <c r="L156" s="235"/>
      <c r="M156" s="236"/>
      <c r="N156" s="237"/>
      <c r="O156" s="237"/>
      <c r="P156" s="237"/>
      <c r="Q156" s="237"/>
      <c r="R156" s="237"/>
      <c r="S156" s="237"/>
      <c r="T156" s="238"/>
      <c r="U156" s="13"/>
      <c r="V156" s="13"/>
      <c r="W156" s="13"/>
      <c r="X156" s="13"/>
      <c r="Y156" s="13"/>
      <c r="Z156" s="13"/>
      <c r="AA156" s="13"/>
      <c r="AB156" s="13"/>
      <c r="AC156" s="13"/>
      <c r="AD156" s="13"/>
      <c r="AE156" s="13"/>
      <c r="AT156" s="239" t="s">
        <v>184</v>
      </c>
      <c r="AU156" s="239" t="s">
        <v>83</v>
      </c>
      <c r="AV156" s="13" t="s">
        <v>83</v>
      </c>
      <c r="AW156" s="13" t="s">
        <v>35</v>
      </c>
      <c r="AX156" s="13" t="s">
        <v>73</v>
      </c>
      <c r="AY156" s="239" t="s">
        <v>146</v>
      </c>
    </row>
    <row r="157" s="13" customFormat="1">
      <c r="A157" s="13"/>
      <c r="B157" s="229"/>
      <c r="C157" s="230"/>
      <c r="D157" s="227" t="s">
        <v>184</v>
      </c>
      <c r="E157" s="231" t="s">
        <v>19</v>
      </c>
      <c r="F157" s="232" t="s">
        <v>682</v>
      </c>
      <c r="G157" s="230"/>
      <c r="H157" s="233">
        <v>4.0039999999999996</v>
      </c>
      <c r="I157" s="234"/>
      <c r="J157" s="230"/>
      <c r="K157" s="230"/>
      <c r="L157" s="235"/>
      <c r="M157" s="236"/>
      <c r="N157" s="237"/>
      <c r="O157" s="237"/>
      <c r="P157" s="237"/>
      <c r="Q157" s="237"/>
      <c r="R157" s="237"/>
      <c r="S157" s="237"/>
      <c r="T157" s="238"/>
      <c r="U157" s="13"/>
      <c r="V157" s="13"/>
      <c r="W157" s="13"/>
      <c r="X157" s="13"/>
      <c r="Y157" s="13"/>
      <c r="Z157" s="13"/>
      <c r="AA157" s="13"/>
      <c r="AB157" s="13"/>
      <c r="AC157" s="13"/>
      <c r="AD157" s="13"/>
      <c r="AE157" s="13"/>
      <c r="AT157" s="239" t="s">
        <v>184</v>
      </c>
      <c r="AU157" s="239" t="s">
        <v>83</v>
      </c>
      <c r="AV157" s="13" t="s">
        <v>83</v>
      </c>
      <c r="AW157" s="13" t="s">
        <v>35</v>
      </c>
      <c r="AX157" s="13" t="s">
        <v>73</v>
      </c>
      <c r="AY157" s="239" t="s">
        <v>146</v>
      </c>
    </row>
    <row r="158" s="13" customFormat="1">
      <c r="A158" s="13"/>
      <c r="B158" s="229"/>
      <c r="C158" s="230"/>
      <c r="D158" s="227" t="s">
        <v>184</v>
      </c>
      <c r="E158" s="231" t="s">
        <v>19</v>
      </c>
      <c r="F158" s="232" t="s">
        <v>683</v>
      </c>
      <c r="G158" s="230"/>
      <c r="H158" s="233">
        <v>0.67500000000000004</v>
      </c>
      <c r="I158" s="234"/>
      <c r="J158" s="230"/>
      <c r="K158" s="230"/>
      <c r="L158" s="235"/>
      <c r="M158" s="236"/>
      <c r="N158" s="237"/>
      <c r="O158" s="237"/>
      <c r="P158" s="237"/>
      <c r="Q158" s="237"/>
      <c r="R158" s="237"/>
      <c r="S158" s="237"/>
      <c r="T158" s="238"/>
      <c r="U158" s="13"/>
      <c r="V158" s="13"/>
      <c r="W158" s="13"/>
      <c r="X158" s="13"/>
      <c r="Y158" s="13"/>
      <c r="Z158" s="13"/>
      <c r="AA158" s="13"/>
      <c r="AB158" s="13"/>
      <c r="AC158" s="13"/>
      <c r="AD158" s="13"/>
      <c r="AE158" s="13"/>
      <c r="AT158" s="239" t="s">
        <v>184</v>
      </c>
      <c r="AU158" s="239" t="s">
        <v>83</v>
      </c>
      <c r="AV158" s="13" t="s">
        <v>83</v>
      </c>
      <c r="AW158" s="13" t="s">
        <v>35</v>
      </c>
      <c r="AX158" s="13" t="s">
        <v>73</v>
      </c>
      <c r="AY158" s="239" t="s">
        <v>146</v>
      </c>
    </row>
    <row r="159" s="13" customFormat="1">
      <c r="A159" s="13"/>
      <c r="B159" s="229"/>
      <c r="C159" s="230"/>
      <c r="D159" s="227" t="s">
        <v>184</v>
      </c>
      <c r="E159" s="231" t="s">
        <v>19</v>
      </c>
      <c r="F159" s="232" t="s">
        <v>684</v>
      </c>
      <c r="G159" s="230"/>
      <c r="H159" s="233">
        <v>20.628</v>
      </c>
      <c r="I159" s="234"/>
      <c r="J159" s="230"/>
      <c r="K159" s="230"/>
      <c r="L159" s="235"/>
      <c r="M159" s="236"/>
      <c r="N159" s="237"/>
      <c r="O159" s="237"/>
      <c r="P159" s="237"/>
      <c r="Q159" s="237"/>
      <c r="R159" s="237"/>
      <c r="S159" s="237"/>
      <c r="T159" s="238"/>
      <c r="U159" s="13"/>
      <c r="V159" s="13"/>
      <c r="W159" s="13"/>
      <c r="X159" s="13"/>
      <c r="Y159" s="13"/>
      <c r="Z159" s="13"/>
      <c r="AA159" s="13"/>
      <c r="AB159" s="13"/>
      <c r="AC159" s="13"/>
      <c r="AD159" s="13"/>
      <c r="AE159" s="13"/>
      <c r="AT159" s="239" t="s">
        <v>184</v>
      </c>
      <c r="AU159" s="239" t="s">
        <v>83</v>
      </c>
      <c r="AV159" s="13" t="s">
        <v>83</v>
      </c>
      <c r="AW159" s="13" t="s">
        <v>35</v>
      </c>
      <c r="AX159" s="13" t="s">
        <v>73</v>
      </c>
      <c r="AY159" s="239" t="s">
        <v>146</v>
      </c>
    </row>
    <row r="160" s="13" customFormat="1">
      <c r="A160" s="13"/>
      <c r="B160" s="229"/>
      <c r="C160" s="230"/>
      <c r="D160" s="227" t="s">
        <v>184</v>
      </c>
      <c r="E160" s="231" t="s">
        <v>19</v>
      </c>
      <c r="F160" s="232" t="s">
        <v>685</v>
      </c>
      <c r="G160" s="230"/>
      <c r="H160" s="233">
        <v>4.524</v>
      </c>
      <c r="I160" s="234"/>
      <c r="J160" s="230"/>
      <c r="K160" s="230"/>
      <c r="L160" s="235"/>
      <c r="M160" s="236"/>
      <c r="N160" s="237"/>
      <c r="O160" s="237"/>
      <c r="P160" s="237"/>
      <c r="Q160" s="237"/>
      <c r="R160" s="237"/>
      <c r="S160" s="237"/>
      <c r="T160" s="238"/>
      <c r="U160" s="13"/>
      <c r="V160" s="13"/>
      <c r="W160" s="13"/>
      <c r="X160" s="13"/>
      <c r="Y160" s="13"/>
      <c r="Z160" s="13"/>
      <c r="AA160" s="13"/>
      <c r="AB160" s="13"/>
      <c r="AC160" s="13"/>
      <c r="AD160" s="13"/>
      <c r="AE160" s="13"/>
      <c r="AT160" s="239" t="s">
        <v>184</v>
      </c>
      <c r="AU160" s="239" t="s">
        <v>83</v>
      </c>
      <c r="AV160" s="13" t="s">
        <v>83</v>
      </c>
      <c r="AW160" s="13" t="s">
        <v>35</v>
      </c>
      <c r="AX160" s="13" t="s">
        <v>73</v>
      </c>
      <c r="AY160" s="239" t="s">
        <v>146</v>
      </c>
    </row>
    <row r="161" s="13" customFormat="1">
      <c r="A161" s="13"/>
      <c r="B161" s="229"/>
      <c r="C161" s="230"/>
      <c r="D161" s="227" t="s">
        <v>184</v>
      </c>
      <c r="E161" s="231" t="s">
        <v>19</v>
      </c>
      <c r="F161" s="232" t="s">
        <v>683</v>
      </c>
      <c r="G161" s="230"/>
      <c r="H161" s="233">
        <v>0.67500000000000004</v>
      </c>
      <c r="I161" s="234"/>
      <c r="J161" s="230"/>
      <c r="K161" s="230"/>
      <c r="L161" s="235"/>
      <c r="M161" s="236"/>
      <c r="N161" s="237"/>
      <c r="O161" s="237"/>
      <c r="P161" s="237"/>
      <c r="Q161" s="237"/>
      <c r="R161" s="237"/>
      <c r="S161" s="237"/>
      <c r="T161" s="238"/>
      <c r="U161" s="13"/>
      <c r="V161" s="13"/>
      <c r="W161" s="13"/>
      <c r="X161" s="13"/>
      <c r="Y161" s="13"/>
      <c r="Z161" s="13"/>
      <c r="AA161" s="13"/>
      <c r="AB161" s="13"/>
      <c r="AC161" s="13"/>
      <c r="AD161" s="13"/>
      <c r="AE161" s="13"/>
      <c r="AT161" s="239" t="s">
        <v>184</v>
      </c>
      <c r="AU161" s="239" t="s">
        <v>83</v>
      </c>
      <c r="AV161" s="13" t="s">
        <v>83</v>
      </c>
      <c r="AW161" s="13" t="s">
        <v>35</v>
      </c>
      <c r="AX161" s="13" t="s">
        <v>73</v>
      </c>
      <c r="AY161" s="239" t="s">
        <v>146</v>
      </c>
    </row>
    <row r="162" s="13" customFormat="1">
      <c r="A162" s="13"/>
      <c r="B162" s="229"/>
      <c r="C162" s="230"/>
      <c r="D162" s="227" t="s">
        <v>184</v>
      </c>
      <c r="E162" s="231" t="s">
        <v>19</v>
      </c>
      <c r="F162" s="232" t="s">
        <v>686</v>
      </c>
      <c r="G162" s="230"/>
      <c r="H162" s="233">
        <v>461.60399999999998</v>
      </c>
      <c r="I162" s="234"/>
      <c r="J162" s="230"/>
      <c r="K162" s="230"/>
      <c r="L162" s="235"/>
      <c r="M162" s="236"/>
      <c r="N162" s="237"/>
      <c r="O162" s="237"/>
      <c r="P162" s="237"/>
      <c r="Q162" s="237"/>
      <c r="R162" s="237"/>
      <c r="S162" s="237"/>
      <c r="T162" s="238"/>
      <c r="U162" s="13"/>
      <c r="V162" s="13"/>
      <c r="W162" s="13"/>
      <c r="X162" s="13"/>
      <c r="Y162" s="13"/>
      <c r="Z162" s="13"/>
      <c r="AA162" s="13"/>
      <c r="AB162" s="13"/>
      <c r="AC162" s="13"/>
      <c r="AD162" s="13"/>
      <c r="AE162" s="13"/>
      <c r="AT162" s="239" t="s">
        <v>184</v>
      </c>
      <c r="AU162" s="239" t="s">
        <v>83</v>
      </c>
      <c r="AV162" s="13" t="s">
        <v>83</v>
      </c>
      <c r="AW162" s="13" t="s">
        <v>35</v>
      </c>
      <c r="AX162" s="13" t="s">
        <v>73</v>
      </c>
      <c r="AY162" s="239" t="s">
        <v>146</v>
      </c>
    </row>
    <row r="163" s="13" customFormat="1">
      <c r="A163" s="13"/>
      <c r="B163" s="229"/>
      <c r="C163" s="230"/>
      <c r="D163" s="227" t="s">
        <v>184</v>
      </c>
      <c r="E163" s="231" t="s">
        <v>19</v>
      </c>
      <c r="F163" s="232" t="s">
        <v>687</v>
      </c>
      <c r="G163" s="230"/>
      <c r="H163" s="233">
        <v>7.2590000000000003</v>
      </c>
      <c r="I163" s="234"/>
      <c r="J163" s="230"/>
      <c r="K163" s="230"/>
      <c r="L163" s="235"/>
      <c r="M163" s="236"/>
      <c r="N163" s="237"/>
      <c r="O163" s="237"/>
      <c r="P163" s="237"/>
      <c r="Q163" s="237"/>
      <c r="R163" s="237"/>
      <c r="S163" s="237"/>
      <c r="T163" s="238"/>
      <c r="U163" s="13"/>
      <c r="V163" s="13"/>
      <c r="W163" s="13"/>
      <c r="X163" s="13"/>
      <c r="Y163" s="13"/>
      <c r="Z163" s="13"/>
      <c r="AA163" s="13"/>
      <c r="AB163" s="13"/>
      <c r="AC163" s="13"/>
      <c r="AD163" s="13"/>
      <c r="AE163" s="13"/>
      <c r="AT163" s="239" t="s">
        <v>184</v>
      </c>
      <c r="AU163" s="239" t="s">
        <v>83</v>
      </c>
      <c r="AV163" s="13" t="s">
        <v>83</v>
      </c>
      <c r="AW163" s="13" t="s">
        <v>35</v>
      </c>
      <c r="AX163" s="13" t="s">
        <v>73</v>
      </c>
      <c r="AY163" s="239" t="s">
        <v>146</v>
      </c>
    </row>
    <row r="164" s="13" customFormat="1">
      <c r="A164" s="13"/>
      <c r="B164" s="229"/>
      <c r="C164" s="230"/>
      <c r="D164" s="227" t="s">
        <v>184</v>
      </c>
      <c r="E164" s="231" t="s">
        <v>19</v>
      </c>
      <c r="F164" s="232" t="s">
        <v>688</v>
      </c>
      <c r="G164" s="230"/>
      <c r="H164" s="233">
        <v>2.0249999999999999</v>
      </c>
      <c r="I164" s="234"/>
      <c r="J164" s="230"/>
      <c r="K164" s="230"/>
      <c r="L164" s="235"/>
      <c r="M164" s="236"/>
      <c r="N164" s="237"/>
      <c r="O164" s="237"/>
      <c r="P164" s="237"/>
      <c r="Q164" s="237"/>
      <c r="R164" s="237"/>
      <c r="S164" s="237"/>
      <c r="T164" s="238"/>
      <c r="U164" s="13"/>
      <c r="V164" s="13"/>
      <c r="W164" s="13"/>
      <c r="X164" s="13"/>
      <c r="Y164" s="13"/>
      <c r="Z164" s="13"/>
      <c r="AA164" s="13"/>
      <c r="AB164" s="13"/>
      <c r="AC164" s="13"/>
      <c r="AD164" s="13"/>
      <c r="AE164" s="13"/>
      <c r="AT164" s="239" t="s">
        <v>184</v>
      </c>
      <c r="AU164" s="239" t="s">
        <v>83</v>
      </c>
      <c r="AV164" s="13" t="s">
        <v>83</v>
      </c>
      <c r="AW164" s="13" t="s">
        <v>35</v>
      </c>
      <c r="AX164" s="13" t="s">
        <v>73</v>
      </c>
      <c r="AY164" s="239" t="s">
        <v>146</v>
      </c>
    </row>
    <row r="165" s="13" customFormat="1">
      <c r="A165" s="13"/>
      <c r="B165" s="229"/>
      <c r="C165" s="230"/>
      <c r="D165" s="227" t="s">
        <v>184</v>
      </c>
      <c r="E165" s="231" t="s">
        <v>19</v>
      </c>
      <c r="F165" s="232" t="s">
        <v>689</v>
      </c>
      <c r="G165" s="230"/>
      <c r="H165" s="233">
        <v>14.757999999999999</v>
      </c>
      <c r="I165" s="234"/>
      <c r="J165" s="230"/>
      <c r="K165" s="230"/>
      <c r="L165" s="235"/>
      <c r="M165" s="236"/>
      <c r="N165" s="237"/>
      <c r="O165" s="237"/>
      <c r="P165" s="237"/>
      <c r="Q165" s="237"/>
      <c r="R165" s="237"/>
      <c r="S165" s="237"/>
      <c r="T165" s="238"/>
      <c r="U165" s="13"/>
      <c r="V165" s="13"/>
      <c r="W165" s="13"/>
      <c r="X165" s="13"/>
      <c r="Y165" s="13"/>
      <c r="Z165" s="13"/>
      <c r="AA165" s="13"/>
      <c r="AB165" s="13"/>
      <c r="AC165" s="13"/>
      <c r="AD165" s="13"/>
      <c r="AE165" s="13"/>
      <c r="AT165" s="239" t="s">
        <v>184</v>
      </c>
      <c r="AU165" s="239" t="s">
        <v>83</v>
      </c>
      <c r="AV165" s="13" t="s">
        <v>83</v>
      </c>
      <c r="AW165" s="13" t="s">
        <v>35</v>
      </c>
      <c r="AX165" s="13" t="s">
        <v>73</v>
      </c>
      <c r="AY165" s="239" t="s">
        <v>146</v>
      </c>
    </row>
    <row r="166" s="13" customFormat="1">
      <c r="A166" s="13"/>
      <c r="B166" s="229"/>
      <c r="C166" s="230"/>
      <c r="D166" s="227" t="s">
        <v>184</v>
      </c>
      <c r="E166" s="231" t="s">
        <v>19</v>
      </c>
      <c r="F166" s="232" t="s">
        <v>677</v>
      </c>
      <c r="G166" s="230"/>
      <c r="H166" s="233">
        <v>3.375</v>
      </c>
      <c r="I166" s="234"/>
      <c r="J166" s="230"/>
      <c r="K166" s="230"/>
      <c r="L166" s="235"/>
      <c r="M166" s="236"/>
      <c r="N166" s="237"/>
      <c r="O166" s="237"/>
      <c r="P166" s="237"/>
      <c r="Q166" s="237"/>
      <c r="R166" s="237"/>
      <c r="S166" s="237"/>
      <c r="T166" s="238"/>
      <c r="U166" s="13"/>
      <c r="V166" s="13"/>
      <c r="W166" s="13"/>
      <c r="X166" s="13"/>
      <c r="Y166" s="13"/>
      <c r="Z166" s="13"/>
      <c r="AA166" s="13"/>
      <c r="AB166" s="13"/>
      <c r="AC166" s="13"/>
      <c r="AD166" s="13"/>
      <c r="AE166" s="13"/>
      <c r="AT166" s="239" t="s">
        <v>184</v>
      </c>
      <c r="AU166" s="239" t="s">
        <v>83</v>
      </c>
      <c r="AV166" s="13" t="s">
        <v>83</v>
      </c>
      <c r="AW166" s="13" t="s">
        <v>35</v>
      </c>
      <c r="AX166" s="13" t="s">
        <v>73</v>
      </c>
      <c r="AY166" s="239" t="s">
        <v>146</v>
      </c>
    </row>
    <row r="167" s="13" customFormat="1">
      <c r="A167" s="13"/>
      <c r="B167" s="229"/>
      <c r="C167" s="230"/>
      <c r="D167" s="227" t="s">
        <v>184</v>
      </c>
      <c r="E167" s="231" t="s">
        <v>19</v>
      </c>
      <c r="F167" s="232" t="s">
        <v>690</v>
      </c>
      <c r="G167" s="230"/>
      <c r="H167" s="233">
        <v>66.177999999999997</v>
      </c>
      <c r="I167" s="234"/>
      <c r="J167" s="230"/>
      <c r="K167" s="230"/>
      <c r="L167" s="235"/>
      <c r="M167" s="236"/>
      <c r="N167" s="237"/>
      <c r="O167" s="237"/>
      <c r="P167" s="237"/>
      <c r="Q167" s="237"/>
      <c r="R167" s="237"/>
      <c r="S167" s="237"/>
      <c r="T167" s="238"/>
      <c r="U167" s="13"/>
      <c r="V167" s="13"/>
      <c r="W167" s="13"/>
      <c r="X167" s="13"/>
      <c r="Y167" s="13"/>
      <c r="Z167" s="13"/>
      <c r="AA167" s="13"/>
      <c r="AB167" s="13"/>
      <c r="AC167" s="13"/>
      <c r="AD167" s="13"/>
      <c r="AE167" s="13"/>
      <c r="AT167" s="239" t="s">
        <v>184</v>
      </c>
      <c r="AU167" s="239" t="s">
        <v>83</v>
      </c>
      <c r="AV167" s="13" t="s">
        <v>83</v>
      </c>
      <c r="AW167" s="13" t="s">
        <v>35</v>
      </c>
      <c r="AX167" s="13" t="s">
        <v>73</v>
      </c>
      <c r="AY167" s="239" t="s">
        <v>146</v>
      </c>
    </row>
    <row r="168" s="13" customFormat="1">
      <c r="A168" s="13"/>
      <c r="B168" s="229"/>
      <c r="C168" s="230"/>
      <c r="D168" s="227" t="s">
        <v>184</v>
      </c>
      <c r="E168" s="231" t="s">
        <v>19</v>
      </c>
      <c r="F168" s="232" t="s">
        <v>691</v>
      </c>
      <c r="G168" s="230"/>
      <c r="H168" s="233">
        <v>15.579000000000001</v>
      </c>
      <c r="I168" s="234"/>
      <c r="J168" s="230"/>
      <c r="K168" s="230"/>
      <c r="L168" s="235"/>
      <c r="M168" s="236"/>
      <c r="N168" s="237"/>
      <c r="O168" s="237"/>
      <c r="P168" s="237"/>
      <c r="Q168" s="237"/>
      <c r="R168" s="237"/>
      <c r="S168" s="237"/>
      <c r="T168" s="238"/>
      <c r="U168" s="13"/>
      <c r="V168" s="13"/>
      <c r="W168" s="13"/>
      <c r="X168" s="13"/>
      <c r="Y168" s="13"/>
      <c r="Z168" s="13"/>
      <c r="AA168" s="13"/>
      <c r="AB168" s="13"/>
      <c r="AC168" s="13"/>
      <c r="AD168" s="13"/>
      <c r="AE168" s="13"/>
      <c r="AT168" s="239" t="s">
        <v>184</v>
      </c>
      <c r="AU168" s="239" t="s">
        <v>83</v>
      </c>
      <c r="AV168" s="13" t="s">
        <v>83</v>
      </c>
      <c r="AW168" s="13" t="s">
        <v>35</v>
      </c>
      <c r="AX168" s="13" t="s">
        <v>73</v>
      </c>
      <c r="AY168" s="239" t="s">
        <v>146</v>
      </c>
    </row>
    <row r="169" s="13" customFormat="1">
      <c r="A169" s="13"/>
      <c r="B169" s="229"/>
      <c r="C169" s="230"/>
      <c r="D169" s="227" t="s">
        <v>184</v>
      </c>
      <c r="E169" s="231" t="s">
        <v>19</v>
      </c>
      <c r="F169" s="232" t="s">
        <v>692</v>
      </c>
      <c r="G169" s="230"/>
      <c r="H169" s="233">
        <v>2.7000000000000002</v>
      </c>
      <c r="I169" s="234"/>
      <c r="J169" s="230"/>
      <c r="K169" s="230"/>
      <c r="L169" s="235"/>
      <c r="M169" s="236"/>
      <c r="N169" s="237"/>
      <c r="O169" s="237"/>
      <c r="P169" s="237"/>
      <c r="Q169" s="237"/>
      <c r="R169" s="237"/>
      <c r="S169" s="237"/>
      <c r="T169" s="238"/>
      <c r="U169" s="13"/>
      <c r="V169" s="13"/>
      <c r="W169" s="13"/>
      <c r="X169" s="13"/>
      <c r="Y169" s="13"/>
      <c r="Z169" s="13"/>
      <c r="AA169" s="13"/>
      <c r="AB169" s="13"/>
      <c r="AC169" s="13"/>
      <c r="AD169" s="13"/>
      <c r="AE169" s="13"/>
      <c r="AT169" s="239" t="s">
        <v>184</v>
      </c>
      <c r="AU169" s="239" t="s">
        <v>83</v>
      </c>
      <c r="AV169" s="13" t="s">
        <v>83</v>
      </c>
      <c r="AW169" s="13" t="s">
        <v>35</v>
      </c>
      <c r="AX169" s="13" t="s">
        <v>73</v>
      </c>
      <c r="AY169" s="239" t="s">
        <v>146</v>
      </c>
    </row>
    <row r="170" s="13" customFormat="1">
      <c r="A170" s="13"/>
      <c r="B170" s="229"/>
      <c r="C170" s="230"/>
      <c r="D170" s="227" t="s">
        <v>184</v>
      </c>
      <c r="E170" s="231" t="s">
        <v>19</v>
      </c>
      <c r="F170" s="232" t="s">
        <v>693</v>
      </c>
      <c r="G170" s="230"/>
      <c r="H170" s="233">
        <v>165.24199999999999</v>
      </c>
      <c r="I170" s="234"/>
      <c r="J170" s="230"/>
      <c r="K170" s="230"/>
      <c r="L170" s="235"/>
      <c r="M170" s="236"/>
      <c r="N170" s="237"/>
      <c r="O170" s="237"/>
      <c r="P170" s="237"/>
      <c r="Q170" s="237"/>
      <c r="R170" s="237"/>
      <c r="S170" s="237"/>
      <c r="T170" s="238"/>
      <c r="U170" s="13"/>
      <c r="V170" s="13"/>
      <c r="W170" s="13"/>
      <c r="X170" s="13"/>
      <c r="Y170" s="13"/>
      <c r="Z170" s="13"/>
      <c r="AA170" s="13"/>
      <c r="AB170" s="13"/>
      <c r="AC170" s="13"/>
      <c r="AD170" s="13"/>
      <c r="AE170" s="13"/>
      <c r="AT170" s="239" t="s">
        <v>184</v>
      </c>
      <c r="AU170" s="239" t="s">
        <v>83</v>
      </c>
      <c r="AV170" s="13" t="s">
        <v>83</v>
      </c>
      <c r="AW170" s="13" t="s">
        <v>35</v>
      </c>
      <c r="AX170" s="13" t="s">
        <v>73</v>
      </c>
      <c r="AY170" s="239" t="s">
        <v>146</v>
      </c>
    </row>
    <row r="171" s="13" customFormat="1">
      <c r="A171" s="13"/>
      <c r="B171" s="229"/>
      <c r="C171" s="230"/>
      <c r="D171" s="227" t="s">
        <v>184</v>
      </c>
      <c r="E171" s="231" t="s">
        <v>19</v>
      </c>
      <c r="F171" s="232" t="s">
        <v>694</v>
      </c>
      <c r="G171" s="230"/>
      <c r="H171" s="233">
        <v>7.6340000000000003</v>
      </c>
      <c r="I171" s="234"/>
      <c r="J171" s="230"/>
      <c r="K171" s="230"/>
      <c r="L171" s="235"/>
      <c r="M171" s="236"/>
      <c r="N171" s="237"/>
      <c r="O171" s="237"/>
      <c r="P171" s="237"/>
      <c r="Q171" s="237"/>
      <c r="R171" s="237"/>
      <c r="S171" s="237"/>
      <c r="T171" s="238"/>
      <c r="U171" s="13"/>
      <c r="V171" s="13"/>
      <c r="W171" s="13"/>
      <c r="X171" s="13"/>
      <c r="Y171" s="13"/>
      <c r="Z171" s="13"/>
      <c r="AA171" s="13"/>
      <c r="AB171" s="13"/>
      <c r="AC171" s="13"/>
      <c r="AD171" s="13"/>
      <c r="AE171" s="13"/>
      <c r="AT171" s="239" t="s">
        <v>184</v>
      </c>
      <c r="AU171" s="239" t="s">
        <v>83</v>
      </c>
      <c r="AV171" s="13" t="s">
        <v>83</v>
      </c>
      <c r="AW171" s="13" t="s">
        <v>35</v>
      </c>
      <c r="AX171" s="13" t="s">
        <v>73</v>
      </c>
      <c r="AY171" s="239" t="s">
        <v>146</v>
      </c>
    </row>
    <row r="172" s="13" customFormat="1">
      <c r="A172" s="13"/>
      <c r="B172" s="229"/>
      <c r="C172" s="230"/>
      <c r="D172" s="227" t="s">
        <v>184</v>
      </c>
      <c r="E172" s="231" t="s">
        <v>19</v>
      </c>
      <c r="F172" s="232" t="s">
        <v>688</v>
      </c>
      <c r="G172" s="230"/>
      <c r="H172" s="233">
        <v>2.0249999999999999</v>
      </c>
      <c r="I172" s="234"/>
      <c r="J172" s="230"/>
      <c r="K172" s="230"/>
      <c r="L172" s="235"/>
      <c r="M172" s="236"/>
      <c r="N172" s="237"/>
      <c r="O172" s="237"/>
      <c r="P172" s="237"/>
      <c r="Q172" s="237"/>
      <c r="R172" s="237"/>
      <c r="S172" s="237"/>
      <c r="T172" s="238"/>
      <c r="U172" s="13"/>
      <c r="V172" s="13"/>
      <c r="W172" s="13"/>
      <c r="X172" s="13"/>
      <c r="Y172" s="13"/>
      <c r="Z172" s="13"/>
      <c r="AA172" s="13"/>
      <c r="AB172" s="13"/>
      <c r="AC172" s="13"/>
      <c r="AD172" s="13"/>
      <c r="AE172" s="13"/>
      <c r="AT172" s="239" t="s">
        <v>184</v>
      </c>
      <c r="AU172" s="239" t="s">
        <v>83</v>
      </c>
      <c r="AV172" s="13" t="s">
        <v>83</v>
      </c>
      <c r="AW172" s="13" t="s">
        <v>35</v>
      </c>
      <c r="AX172" s="13" t="s">
        <v>73</v>
      </c>
      <c r="AY172" s="239" t="s">
        <v>146</v>
      </c>
    </row>
    <row r="173" s="15" customFormat="1">
      <c r="A173" s="15"/>
      <c r="B173" s="251"/>
      <c r="C173" s="252"/>
      <c r="D173" s="227" t="s">
        <v>184</v>
      </c>
      <c r="E173" s="253" t="s">
        <v>19</v>
      </c>
      <c r="F173" s="254" t="s">
        <v>695</v>
      </c>
      <c r="G173" s="252"/>
      <c r="H173" s="253" t="s">
        <v>19</v>
      </c>
      <c r="I173" s="255"/>
      <c r="J173" s="252"/>
      <c r="K173" s="252"/>
      <c r="L173" s="256"/>
      <c r="M173" s="257"/>
      <c r="N173" s="258"/>
      <c r="O173" s="258"/>
      <c r="P173" s="258"/>
      <c r="Q173" s="258"/>
      <c r="R173" s="258"/>
      <c r="S173" s="258"/>
      <c r="T173" s="259"/>
      <c r="U173" s="15"/>
      <c r="V173" s="15"/>
      <c r="W173" s="15"/>
      <c r="X173" s="15"/>
      <c r="Y173" s="15"/>
      <c r="Z173" s="15"/>
      <c r="AA173" s="15"/>
      <c r="AB173" s="15"/>
      <c r="AC173" s="15"/>
      <c r="AD173" s="15"/>
      <c r="AE173" s="15"/>
      <c r="AT173" s="260" t="s">
        <v>184</v>
      </c>
      <c r="AU173" s="260" t="s">
        <v>83</v>
      </c>
      <c r="AV173" s="15" t="s">
        <v>81</v>
      </c>
      <c r="AW173" s="15" t="s">
        <v>35</v>
      </c>
      <c r="AX173" s="15" t="s">
        <v>73</v>
      </c>
      <c r="AY173" s="260" t="s">
        <v>146</v>
      </c>
    </row>
    <row r="174" s="13" customFormat="1">
      <c r="A174" s="13"/>
      <c r="B174" s="229"/>
      <c r="C174" s="230"/>
      <c r="D174" s="227" t="s">
        <v>184</v>
      </c>
      <c r="E174" s="231" t="s">
        <v>19</v>
      </c>
      <c r="F174" s="232" t="s">
        <v>696</v>
      </c>
      <c r="G174" s="230"/>
      <c r="H174" s="233">
        <v>47.840000000000003</v>
      </c>
      <c r="I174" s="234"/>
      <c r="J174" s="230"/>
      <c r="K174" s="230"/>
      <c r="L174" s="235"/>
      <c r="M174" s="236"/>
      <c r="N174" s="237"/>
      <c r="O174" s="237"/>
      <c r="P174" s="237"/>
      <c r="Q174" s="237"/>
      <c r="R174" s="237"/>
      <c r="S174" s="237"/>
      <c r="T174" s="238"/>
      <c r="U174" s="13"/>
      <c r="V174" s="13"/>
      <c r="W174" s="13"/>
      <c r="X174" s="13"/>
      <c r="Y174" s="13"/>
      <c r="Z174" s="13"/>
      <c r="AA174" s="13"/>
      <c r="AB174" s="13"/>
      <c r="AC174" s="13"/>
      <c r="AD174" s="13"/>
      <c r="AE174" s="13"/>
      <c r="AT174" s="239" t="s">
        <v>184</v>
      </c>
      <c r="AU174" s="239" t="s">
        <v>83</v>
      </c>
      <c r="AV174" s="13" t="s">
        <v>83</v>
      </c>
      <c r="AW174" s="13" t="s">
        <v>35</v>
      </c>
      <c r="AX174" s="13" t="s">
        <v>73</v>
      </c>
      <c r="AY174" s="239" t="s">
        <v>146</v>
      </c>
    </row>
    <row r="175" s="13" customFormat="1">
      <c r="A175" s="13"/>
      <c r="B175" s="229"/>
      <c r="C175" s="230"/>
      <c r="D175" s="227" t="s">
        <v>184</v>
      </c>
      <c r="E175" s="231" t="s">
        <v>19</v>
      </c>
      <c r="F175" s="232" t="s">
        <v>697</v>
      </c>
      <c r="G175" s="230"/>
      <c r="H175" s="233">
        <v>35.200000000000003</v>
      </c>
      <c r="I175" s="234"/>
      <c r="J175" s="230"/>
      <c r="K175" s="230"/>
      <c r="L175" s="235"/>
      <c r="M175" s="236"/>
      <c r="N175" s="237"/>
      <c r="O175" s="237"/>
      <c r="P175" s="237"/>
      <c r="Q175" s="237"/>
      <c r="R175" s="237"/>
      <c r="S175" s="237"/>
      <c r="T175" s="238"/>
      <c r="U175" s="13"/>
      <c r="V175" s="13"/>
      <c r="W175" s="13"/>
      <c r="X175" s="13"/>
      <c r="Y175" s="13"/>
      <c r="Z175" s="13"/>
      <c r="AA175" s="13"/>
      <c r="AB175" s="13"/>
      <c r="AC175" s="13"/>
      <c r="AD175" s="13"/>
      <c r="AE175" s="13"/>
      <c r="AT175" s="239" t="s">
        <v>184</v>
      </c>
      <c r="AU175" s="239" t="s">
        <v>83</v>
      </c>
      <c r="AV175" s="13" t="s">
        <v>83</v>
      </c>
      <c r="AW175" s="13" t="s">
        <v>35</v>
      </c>
      <c r="AX175" s="13" t="s">
        <v>73</v>
      </c>
      <c r="AY175" s="239" t="s">
        <v>146</v>
      </c>
    </row>
    <row r="176" s="16" customFormat="1">
      <c r="A176" s="16"/>
      <c r="B176" s="276"/>
      <c r="C176" s="277"/>
      <c r="D176" s="227" t="s">
        <v>184</v>
      </c>
      <c r="E176" s="278" t="s">
        <v>19</v>
      </c>
      <c r="F176" s="279" t="s">
        <v>654</v>
      </c>
      <c r="G176" s="277"/>
      <c r="H176" s="280">
        <v>1146.588</v>
      </c>
      <c r="I176" s="281"/>
      <c r="J176" s="277"/>
      <c r="K176" s="277"/>
      <c r="L176" s="282"/>
      <c r="M176" s="283"/>
      <c r="N176" s="284"/>
      <c r="O176" s="284"/>
      <c r="P176" s="284"/>
      <c r="Q176" s="284"/>
      <c r="R176" s="284"/>
      <c r="S176" s="284"/>
      <c r="T176" s="285"/>
      <c r="U176" s="16"/>
      <c r="V176" s="16"/>
      <c r="W176" s="16"/>
      <c r="X176" s="16"/>
      <c r="Y176" s="16"/>
      <c r="Z176" s="16"/>
      <c r="AA176" s="16"/>
      <c r="AB176" s="16"/>
      <c r="AC176" s="16"/>
      <c r="AD176" s="16"/>
      <c r="AE176" s="16"/>
      <c r="AT176" s="286" t="s">
        <v>184</v>
      </c>
      <c r="AU176" s="286" t="s">
        <v>83</v>
      </c>
      <c r="AV176" s="16" t="s">
        <v>163</v>
      </c>
      <c r="AW176" s="16" t="s">
        <v>35</v>
      </c>
      <c r="AX176" s="16" t="s">
        <v>73</v>
      </c>
      <c r="AY176" s="286" t="s">
        <v>146</v>
      </c>
    </row>
    <row r="177" s="13" customFormat="1">
      <c r="A177" s="13"/>
      <c r="B177" s="229"/>
      <c r="C177" s="230"/>
      <c r="D177" s="227" t="s">
        <v>184</v>
      </c>
      <c r="E177" s="231" t="s">
        <v>19</v>
      </c>
      <c r="F177" s="232" t="s">
        <v>698</v>
      </c>
      <c r="G177" s="230"/>
      <c r="H177" s="233">
        <v>114.65900000000001</v>
      </c>
      <c r="I177" s="234"/>
      <c r="J177" s="230"/>
      <c r="K177" s="230"/>
      <c r="L177" s="235"/>
      <c r="M177" s="236"/>
      <c r="N177" s="237"/>
      <c r="O177" s="237"/>
      <c r="P177" s="237"/>
      <c r="Q177" s="237"/>
      <c r="R177" s="237"/>
      <c r="S177" s="237"/>
      <c r="T177" s="238"/>
      <c r="U177" s="13"/>
      <c r="V177" s="13"/>
      <c r="W177" s="13"/>
      <c r="X177" s="13"/>
      <c r="Y177" s="13"/>
      <c r="Z177" s="13"/>
      <c r="AA177" s="13"/>
      <c r="AB177" s="13"/>
      <c r="AC177" s="13"/>
      <c r="AD177" s="13"/>
      <c r="AE177" s="13"/>
      <c r="AT177" s="239" t="s">
        <v>184</v>
      </c>
      <c r="AU177" s="239" t="s">
        <v>83</v>
      </c>
      <c r="AV177" s="13" t="s">
        <v>83</v>
      </c>
      <c r="AW177" s="13" t="s">
        <v>35</v>
      </c>
      <c r="AX177" s="13" t="s">
        <v>81</v>
      </c>
      <c r="AY177" s="239" t="s">
        <v>146</v>
      </c>
    </row>
    <row r="178" s="2" customFormat="1" ht="33" customHeight="1">
      <c r="A178" s="41"/>
      <c r="B178" s="42"/>
      <c r="C178" s="208" t="s">
        <v>232</v>
      </c>
      <c r="D178" s="208" t="s">
        <v>148</v>
      </c>
      <c r="E178" s="209" t="s">
        <v>699</v>
      </c>
      <c r="F178" s="210" t="s">
        <v>700</v>
      </c>
      <c r="G178" s="211" t="s">
        <v>181</v>
      </c>
      <c r="H178" s="212">
        <v>687.95399999999995</v>
      </c>
      <c r="I178" s="213"/>
      <c r="J178" s="214">
        <f>ROUND(I178*H178,2)</f>
        <v>0</v>
      </c>
      <c r="K178" s="215"/>
      <c r="L178" s="47"/>
      <c r="M178" s="216" t="s">
        <v>19</v>
      </c>
      <c r="N178" s="217" t="s">
        <v>44</v>
      </c>
      <c r="O178" s="87"/>
      <c r="P178" s="218">
        <f>O178*H178</f>
        <v>0</v>
      </c>
      <c r="Q178" s="218">
        <v>0</v>
      </c>
      <c r="R178" s="218">
        <f>Q178*H178</f>
        <v>0</v>
      </c>
      <c r="S178" s="218">
        <v>0</v>
      </c>
      <c r="T178" s="219">
        <f>S178*H178</f>
        <v>0</v>
      </c>
      <c r="U178" s="41"/>
      <c r="V178" s="41"/>
      <c r="W178" s="41"/>
      <c r="X178" s="41"/>
      <c r="Y178" s="41"/>
      <c r="Z178" s="41"/>
      <c r="AA178" s="41"/>
      <c r="AB178" s="41"/>
      <c r="AC178" s="41"/>
      <c r="AD178" s="41"/>
      <c r="AE178" s="41"/>
      <c r="AR178" s="220" t="s">
        <v>152</v>
      </c>
      <c r="AT178" s="220" t="s">
        <v>148</v>
      </c>
      <c r="AU178" s="220" t="s">
        <v>83</v>
      </c>
      <c r="AY178" s="20" t="s">
        <v>146</v>
      </c>
      <c r="BE178" s="221">
        <f>IF(N178="základní",J178,0)</f>
        <v>0</v>
      </c>
      <c r="BF178" s="221">
        <f>IF(N178="snížená",J178,0)</f>
        <v>0</v>
      </c>
      <c r="BG178" s="221">
        <f>IF(N178="zákl. přenesená",J178,0)</f>
        <v>0</v>
      </c>
      <c r="BH178" s="221">
        <f>IF(N178="sníž. přenesená",J178,0)</f>
        <v>0</v>
      </c>
      <c r="BI178" s="221">
        <f>IF(N178="nulová",J178,0)</f>
        <v>0</v>
      </c>
      <c r="BJ178" s="20" t="s">
        <v>81</v>
      </c>
      <c r="BK178" s="221">
        <f>ROUND(I178*H178,2)</f>
        <v>0</v>
      </c>
      <c r="BL178" s="20" t="s">
        <v>152</v>
      </c>
      <c r="BM178" s="220" t="s">
        <v>701</v>
      </c>
    </row>
    <row r="179" s="2" customFormat="1">
      <c r="A179" s="41"/>
      <c r="B179" s="42"/>
      <c r="C179" s="43"/>
      <c r="D179" s="222" t="s">
        <v>154</v>
      </c>
      <c r="E179" s="43"/>
      <c r="F179" s="223" t="s">
        <v>702</v>
      </c>
      <c r="G179" s="43"/>
      <c r="H179" s="43"/>
      <c r="I179" s="224"/>
      <c r="J179" s="43"/>
      <c r="K179" s="43"/>
      <c r="L179" s="47"/>
      <c r="M179" s="225"/>
      <c r="N179" s="226"/>
      <c r="O179" s="87"/>
      <c r="P179" s="87"/>
      <c r="Q179" s="87"/>
      <c r="R179" s="87"/>
      <c r="S179" s="87"/>
      <c r="T179" s="88"/>
      <c r="U179" s="41"/>
      <c r="V179" s="41"/>
      <c r="W179" s="41"/>
      <c r="X179" s="41"/>
      <c r="Y179" s="41"/>
      <c r="Z179" s="41"/>
      <c r="AA179" s="41"/>
      <c r="AB179" s="41"/>
      <c r="AC179" s="41"/>
      <c r="AD179" s="41"/>
      <c r="AE179" s="41"/>
      <c r="AT179" s="20" t="s">
        <v>154</v>
      </c>
      <c r="AU179" s="20" t="s">
        <v>83</v>
      </c>
    </row>
    <row r="180" s="13" customFormat="1">
      <c r="A180" s="13"/>
      <c r="B180" s="229"/>
      <c r="C180" s="230"/>
      <c r="D180" s="227" t="s">
        <v>184</v>
      </c>
      <c r="E180" s="231" t="s">
        <v>19</v>
      </c>
      <c r="F180" s="232" t="s">
        <v>703</v>
      </c>
      <c r="G180" s="230"/>
      <c r="H180" s="233">
        <v>687.95399999999995</v>
      </c>
      <c r="I180" s="234"/>
      <c r="J180" s="230"/>
      <c r="K180" s="230"/>
      <c r="L180" s="235"/>
      <c r="M180" s="236"/>
      <c r="N180" s="237"/>
      <c r="O180" s="237"/>
      <c r="P180" s="237"/>
      <c r="Q180" s="237"/>
      <c r="R180" s="237"/>
      <c r="S180" s="237"/>
      <c r="T180" s="238"/>
      <c r="U180" s="13"/>
      <c r="V180" s="13"/>
      <c r="W180" s="13"/>
      <c r="X180" s="13"/>
      <c r="Y180" s="13"/>
      <c r="Z180" s="13"/>
      <c r="AA180" s="13"/>
      <c r="AB180" s="13"/>
      <c r="AC180" s="13"/>
      <c r="AD180" s="13"/>
      <c r="AE180" s="13"/>
      <c r="AT180" s="239" t="s">
        <v>184</v>
      </c>
      <c r="AU180" s="239" t="s">
        <v>83</v>
      </c>
      <c r="AV180" s="13" t="s">
        <v>83</v>
      </c>
      <c r="AW180" s="13" t="s">
        <v>35</v>
      </c>
      <c r="AX180" s="13" t="s">
        <v>81</v>
      </c>
      <c r="AY180" s="239" t="s">
        <v>146</v>
      </c>
    </row>
    <row r="181" s="2" customFormat="1" ht="33" customHeight="1">
      <c r="A181" s="41"/>
      <c r="B181" s="42"/>
      <c r="C181" s="208" t="s">
        <v>8</v>
      </c>
      <c r="D181" s="208" t="s">
        <v>148</v>
      </c>
      <c r="E181" s="209" t="s">
        <v>704</v>
      </c>
      <c r="F181" s="210" t="s">
        <v>705</v>
      </c>
      <c r="G181" s="211" t="s">
        <v>181</v>
      </c>
      <c r="H181" s="212">
        <v>286.64800000000002</v>
      </c>
      <c r="I181" s="213"/>
      <c r="J181" s="214">
        <f>ROUND(I181*H181,2)</f>
        <v>0</v>
      </c>
      <c r="K181" s="215"/>
      <c r="L181" s="47"/>
      <c r="M181" s="216" t="s">
        <v>19</v>
      </c>
      <c r="N181" s="217" t="s">
        <v>44</v>
      </c>
      <c r="O181" s="87"/>
      <c r="P181" s="218">
        <f>O181*H181</f>
        <v>0</v>
      </c>
      <c r="Q181" s="218">
        <v>0</v>
      </c>
      <c r="R181" s="218">
        <f>Q181*H181</f>
        <v>0</v>
      </c>
      <c r="S181" s="218">
        <v>0</v>
      </c>
      <c r="T181" s="219">
        <f>S181*H181</f>
        <v>0</v>
      </c>
      <c r="U181" s="41"/>
      <c r="V181" s="41"/>
      <c r="W181" s="41"/>
      <c r="X181" s="41"/>
      <c r="Y181" s="41"/>
      <c r="Z181" s="41"/>
      <c r="AA181" s="41"/>
      <c r="AB181" s="41"/>
      <c r="AC181" s="41"/>
      <c r="AD181" s="41"/>
      <c r="AE181" s="41"/>
      <c r="AR181" s="220" t="s">
        <v>152</v>
      </c>
      <c r="AT181" s="220" t="s">
        <v>148</v>
      </c>
      <c r="AU181" s="220" t="s">
        <v>83</v>
      </c>
      <c r="AY181" s="20" t="s">
        <v>146</v>
      </c>
      <c r="BE181" s="221">
        <f>IF(N181="základní",J181,0)</f>
        <v>0</v>
      </c>
      <c r="BF181" s="221">
        <f>IF(N181="snížená",J181,0)</f>
        <v>0</v>
      </c>
      <c r="BG181" s="221">
        <f>IF(N181="zákl. přenesená",J181,0)</f>
        <v>0</v>
      </c>
      <c r="BH181" s="221">
        <f>IF(N181="sníž. přenesená",J181,0)</f>
        <v>0</v>
      </c>
      <c r="BI181" s="221">
        <f>IF(N181="nulová",J181,0)</f>
        <v>0</v>
      </c>
      <c r="BJ181" s="20" t="s">
        <v>81</v>
      </c>
      <c r="BK181" s="221">
        <f>ROUND(I181*H181,2)</f>
        <v>0</v>
      </c>
      <c r="BL181" s="20" t="s">
        <v>152</v>
      </c>
      <c r="BM181" s="220" t="s">
        <v>706</v>
      </c>
    </row>
    <row r="182" s="2" customFormat="1">
      <c r="A182" s="41"/>
      <c r="B182" s="42"/>
      <c r="C182" s="43"/>
      <c r="D182" s="222" t="s">
        <v>154</v>
      </c>
      <c r="E182" s="43"/>
      <c r="F182" s="223" t="s">
        <v>707</v>
      </c>
      <c r="G182" s="43"/>
      <c r="H182" s="43"/>
      <c r="I182" s="224"/>
      <c r="J182" s="43"/>
      <c r="K182" s="43"/>
      <c r="L182" s="47"/>
      <c r="M182" s="225"/>
      <c r="N182" s="226"/>
      <c r="O182" s="87"/>
      <c r="P182" s="87"/>
      <c r="Q182" s="87"/>
      <c r="R182" s="87"/>
      <c r="S182" s="87"/>
      <c r="T182" s="88"/>
      <c r="U182" s="41"/>
      <c r="V182" s="41"/>
      <c r="W182" s="41"/>
      <c r="X182" s="41"/>
      <c r="Y182" s="41"/>
      <c r="Z182" s="41"/>
      <c r="AA182" s="41"/>
      <c r="AB182" s="41"/>
      <c r="AC182" s="41"/>
      <c r="AD182" s="41"/>
      <c r="AE182" s="41"/>
      <c r="AT182" s="20" t="s">
        <v>154</v>
      </c>
      <c r="AU182" s="20" t="s">
        <v>83</v>
      </c>
    </row>
    <row r="183" s="13" customFormat="1">
      <c r="A183" s="13"/>
      <c r="B183" s="229"/>
      <c r="C183" s="230"/>
      <c r="D183" s="227" t="s">
        <v>184</v>
      </c>
      <c r="E183" s="231" t="s">
        <v>19</v>
      </c>
      <c r="F183" s="232" t="s">
        <v>708</v>
      </c>
      <c r="G183" s="230"/>
      <c r="H183" s="233">
        <v>286.64800000000002</v>
      </c>
      <c r="I183" s="234"/>
      <c r="J183" s="230"/>
      <c r="K183" s="230"/>
      <c r="L183" s="235"/>
      <c r="M183" s="236"/>
      <c r="N183" s="237"/>
      <c r="O183" s="237"/>
      <c r="P183" s="237"/>
      <c r="Q183" s="237"/>
      <c r="R183" s="237"/>
      <c r="S183" s="237"/>
      <c r="T183" s="238"/>
      <c r="U183" s="13"/>
      <c r="V183" s="13"/>
      <c r="W183" s="13"/>
      <c r="X183" s="13"/>
      <c r="Y183" s="13"/>
      <c r="Z183" s="13"/>
      <c r="AA183" s="13"/>
      <c r="AB183" s="13"/>
      <c r="AC183" s="13"/>
      <c r="AD183" s="13"/>
      <c r="AE183" s="13"/>
      <c r="AT183" s="239" t="s">
        <v>184</v>
      </c>
      <c r="AU183" s="239" t="s">
        <v>83</v>
      </c>
      <c r="AV183" s="13" t="s">
        <v>83</v>
      </c>
      <c r="AW183" s="13" t="s">
        <v>35</v>
      </c>
      <c r="AX183" s="13" t="s">
        <v>81</v>
      </c>
      <c r="AY183" s="239" t="s">
        <v>146</v>
      </c>
    </row>
    <row r="184" s="2" customFormat="1" ht="24.15" customHeight="1">
      <c r="A184" s="41"/>
      <c r="B184" s="42"/>
      <c r="C184" s="208" t="s">
        <v>241</v>
      </c>
      <c r="D184" s="208" t="s">
        <v>148</v>
      </c>
      <c r="E184" s="209" t="s">
        <v>709</v>
      </c>
      <c r="F184" s="210" t="s">
        <v>710</v>
      </c>
      <c r="G184" s="211" t="s">
        <v>181</v>
      </c>
      <c r="H184" s="212">
        <v>51.256999999999998</v>
      </c>
      <c r="I184" s="213"/>
      <c r="J184" s="214">
        <f>ROUND(I184*H184,2)</f>
        <v>0</v>
      </c>
      <c r="K184" s="215"/>
      <c r="L184" s="47"/>
      <c r="M184" s="216" t="s">
        <v>19</v>
      </c>
      <c r="N184" s="217" t="s">
        <v>44</v>
      </c>
      <c r="O184" s="87"/>
      <c r="P184" s="218">
        <f>O184*H184</f>
        <v>0</v>
      </c>
      <c r="Q184" s="218">
        <v>0</v>
      </c>
      <c r="R184" s="218">
        <f>Q184*H184</f>
        <v>0</v>
      </c>
      <c r="S184" s="218">
        <v>0</v>
      </c>
      <c r="T184" s="219">
        <f>S184*H184</f>
        <v>0</v>
      </c>
      <c r="U184" s="41"/>
      <c r="V184" s="41"/>
      <c r="W184" s="41"/>
      <c r="X184" s="41"/>
      <c r="Y184" s="41"/>
      <c r="Z184" s="41"/>
      <c r="AA184" s="41"/>
      <c r="AB184" s="41"/>
      <c r="AC184" s="41"/>
      <c r="AD184" s="41"/>
      <c r="AE184" s="41"/>
      <c r="AR184" s="220" t="s">
        <v>152</v>
      </c>
      <c r="AT184" s="220" t="s">
        <v>148</v>
      </c>
      <c r="AU184" s="220" t="s">
        <v>83</v>
      </c>
      <c r="AY184" s="20" t="s">
        <v>146</v>
      </c>
      <c r="BE184" s="221">
        <f>IF(N184="základní",J184,0)</f>
        <v>0</v>
      </c>
      <c r="BF184" s="221">
        <f>IF(N184="snížená",J184,0)</f>
        <v>0</v>
      </c>
      <c r="BG184" s="221">
        <f>IF(N184="zákl. přenesená",J184,0)</f>
        <v>0</v>
      </c>
      <c r="BH184" s="221">
        <f>IF(N184="sníž. přenesená",J184,0)</f>
        <v>0</v>
      </c>
      <c r="BI184" s="221">
        <f>IF(N184="nulová",J184,0)</f>
        <v>0</v>
      </c>
      <c r="BJ184" s="20" t="s">
        <v>81</v>
      </c>
      <c r="BK184" s="221">
        <f>ROUND(I184*H184,2)</f>
        <v>0</v>
      </c>
      <c r="BL184" s="20" t="s">
        <v>152</v>
      </c>
      <c r="BM184" s="220" t="s">
        <v>711</v>
      </c>
    </row>
    <row r="185" s="2" customFormat="1">
      <c r="A185" s="41"/>
      <c r="B185" s="42"/>
      <c r="C185" s="43"/>
      <c r="D185" s="222" t="s">
        <v>154</v>
      </c>
      <c r="E185" s="43"/>
      <c r="F185" s="223" t="s">
        <v>712</v>
      </c>
      <c r="G185" s="43"/>
      <c r="H185" s="43"/>
      <c r="I185" s="224"/>
      <c r="J185" s="43"/>
      <c r="K185" s="43"/>
      <c r="L185" s="47"/>
      <c r="M185" s="225"/>
      <c r="N185" s="226"/>
      <c r="O185" s="87"/>
      <c r="P185" s="87"/>
      <c r="Q185" s="87"/>
      <c r="R185" s="87"/>
      <c r="S185" s="87"/>
      <c r="T185" s="88"/>
      <c r="U185" s="41"/>
      <c r="V185" s="41"/>
      <c r="W185" s="41"/>
      <c r="X185" s="41"/>
      <c r="Y185" s="41"/>
      <c r="Z185" s="41"/>
      <c r="AA185" s="41"/>
      <c r="AB185" s="41"/>
      <c r="AC185" s="41"/>
      <c r="AD185" s="41"/>
      <c r="AE185" s="41"/>
      <c r="AT185" s="20" t="s">
        <v>154</v>
      </c>
      <c r="AU185" s="20" t="s">
        <v>83</v>
      </c>
    </row>
    <row r="186" s="13" customFormat="1">
      <c r="A186" s="13"/>
      <c r="B186" s="229"/>
      <c r="C186" s="230"/>
      <c r="D186" s="227" t="s">
        <v>184</v>
      </c>
      <c r="E186" s="231" t="s">
        <v>19</v>
      </c>
      <c r="F186" s="232" t="s">
        <v>713</v>
      </c>
      <c r="G186" s="230"/>
      <c r="H186" s="233">
        <v>51.256999999999998</v>
      </c>
      <c r="I186" s="234"/>
      <c r="J186" s="230"/>
      <c r="K186" s="230"/>
      <c r="L186" s="235"/>
      <c r="M186" s="236"/>
      <c r="N186" s="237"/>
      <c r="O186" s="237"/>
      <c r="P186" s="237"/>
      <c r="Q186" s="237"/>
      <c r="R186" s="237"/>
      <c r="S186" s="237"/>
      <c r="T186" s="238"/>
      <c r="U186" s="13"/>
      <c r="V186" s="13"/>
      <c r="W186" s="13"/>
      <c r="X186" s="13"/>
      <c r="Y186" s="13"/>
      <c r="Z186" s="13"/>
      <c r="AA186" s="13"/>
      <c r="AB186" s="13"/>
      <c r="AC186" s="13"/>
      <c r="AD186" s="13"/>
      <c r="AE186" s="13"/>
      <c r="AT186" s="239" t="s">
        <v>184</v>
      </c>
      <c r="AU186" s="239" t="s">
        <v>83</v>
      </c>
      <c r="AV186" s="13" t="s">
        <v>83</v>
      </c>
      <c r="AW186" s="13" t="s">
        <v>35</v>
      </c>
      <c r="AX186" s="13" t="s">
        <v>81</v>
      </c>
      <c r="AY186" s="239" t="s">
        <v>146</v>
      </c>
    </row>
    <row r="187" s="2" customFormat="1" ht="24.15" customHeight="1">
      <c r="A187" s="41"/>
      <c r="B187" s="42"/>
      <c r="C187" s="208" t="s">
        <v>248</v>
      </c>
      <c r="D187" s="208" t="s">
        <v>148</v>
      </c>
      <c r="E187" s="209" t="s">
        <v>714</v>
      </c>
      <c r="F187" s="210" t="s">
        <v>715</v>
      </c>
      <c r="G187" s="211" t="s">
        <v>181</v>
      </c>
      <c r="H187" s="212">
        <v>57.329999999999998</v>
      </c>
      <c r="I187" s="213"/>
      <c r="J187" s="214">
        <f>ROUND(I187*H187,2)</f>
        <v>0</v>
      </c>
      <c r="K187" s="215"/>
      <c r="L187" s="47"/>
      <c r="M187" s="216" t="s">
        <v>19</v>
      </c>
      <c r="N187" s="217" t="s">
        <v>44</v>
      </c>
      <c r="O187" s="87"/>
      <c r="P187" s="218">
        <f>O187*H187</f>
        <v>0</v>
      </c>
      <c r="Q187" s="218">
        <v>0</v>
      </c>
      <c r="R187" s="218">
        <f>Q187*H187</f>
        <v>0</v>
      </c>
      <c r="S187" s="218">
        <v>0</v>
      </c>
      <c r="T187" s="219">
        <f>S187*H187</f>
        <v>0</v>
      </c>
      <c r="U187" s="41"/>
      <c r="V187" s="41"/>
      <c r="W187" s="41"/>
      <c r="X187" s="41"/>
      <c r="Y187" s="41"/>
      <c r="Z187" s="41"/>
      <c r="AA187" s="41"/>
      <c r="AB187" s="41"/>
      <c r="AC187" s="41"/>
      <c r="AD187" s="41"/>
      <c r="AE187" s="41"/>
      <c r="AR187" s="220" t="s">
        <v>152</v>
      </c>
      <c r="AT187" s="220" t="s">
        <v>148</v>
      </c>
      <c r="AU187" s="220" t="s">
        <v>83</v>
      </c>
      <c r="AY187" s="20" t="s">
        <v>146</v>
      </c>
      <c r="BE187" s="221">
        <f>IF(N187="základní",J187,0)</f>
        <v>0</v>
      </c>
      <c r="BF187" s="221">
        <f>IF(N187="snížená",J187,0)</f>
        <v>0</v>
      </c>
      <c r="BG187" s="221">
        <f>IF(N187="zákl. přenesená",J187,0)</f>
        <v>0</v>
      </c>
      <c r="BH187" s="221">
        <f>IF(N187="sníž. přenesená",J187,0)</f>
        <v>0</v>
      </c>
      <c r="BI187" s="221">
        <f>IF(N187="nulová",J187,0)</f>
        <v>0</v>
      </c>
      <c r="BJ187" s="20" t="s">
        <v>81</v>
      </c>
      <c r="BK187" s="221">
        <f>ROUND(I187*H187,2)</f>
        <v>0</v>
      </c>
      <c r="BL187" s="20" t="s">
        <v>152</v>
      </c>
      <c r="BM187" s="220" t="s">
        <v>716</v>
      </c>
    </row>
    <row r="188" s="2" customFormat="1">
      <c r="A188" s="41"/>
      <c r="B188" s="42"/>
      <c r="C188" s="43"/>
      <c r="D188" s="222" t="s">
        <v>154</v>
      </c>
      <c r="E188" s="43"/>
      <c r="F188" s="223" t="s">
        <v>717</v>
      </c>
      <c r="G188" s="43"/>
      <c r="H188" s="43"/>
      <c r="I188" s="224"/>
      <c r="J188" s="43"/>
      <c r="K188" s="43"/>
      <c r="L188" s="47"/>
      <c r="M188" s="225"/>
      <c r="N188" s="226"/>
      <c r="O188" s="87"/>
      <c r="P188" s="87"/>
      <c r="Q188" s="87"/>
      <c r="R188" s="87"/>
      <c r="S188" s="87"/>
      <c r="T188" s="88"/>
      <c r="U188" s="41"/>
      <c r="V188" s="41"/>
      <c r="W188" s="41"/>
      <c r="X188" s="41"/>
      <c r="Y188" s="41"/>
      <c r="Z188" s="41"/>
      <c r="AA188" s="41"/>
      <c r="AB188" s="41"/>
      <c r="AC188" s="41"/>
      <c r="AD188" s="41"/>
      <c r="AE188" s="41"/>
      <c r="AT188" s="20" t="s">
        <v>154</v>
      </c>
      <c r="AU188" s="20" t="s">
        <v>83</v>
      </c>
    </row>
    <row r="189" s="13" customFormat="1">
      <c r="A189" s="13"/>
      <c r="B189" s="229"/>
      <c r="C189" s="230"/>
      <c r="D189" s="227" t="s">
        <v>184</v>
      </c>
      <c r="E189" s="231" t="s">
        <v>19</v>
      </c>
      <c r="F189" s="232" t="s">
        <v>718</v>
      </c>
      <c r="G189" s="230"/>
      <c r="H189" s="233">
        <v>57.329999999999998</v>
      </c>
      <c r="I189" s="234"/>
      <c r="J189" s="230"/>
      <c r="K189" s="230"/>
      <c r="L189" s="235"/>
      <c r="M189" s="236"/>
      <c r="N189" s="237"/>
      <c r="O189" s="237"/>
      <c r="P189" s="237"/>
      <c r="Q189" s="237"/>
      <c r="R189" s="237"/>
      <c r="S189" s="237"/>
      <c r="T189" s="238"/>
      <c r="U189" s="13"/>
      <c r="V189" s="13"/>
      <c r="W189" s="13"/>
      <c r="X189" s="13"/>
      <c r="Y189" s="13"/>
      <c r="Z189" s="13"/>
      <c r="AA189" s="13"/>
      <c r="AB189" s="13"/>
      <c r="AC189" s="13"/>
      <c r="AD189" s="13"/>
      <c r="AE189" s="13"/>
      <c r="AT189" s="239" t="s">
        <v>184</v>
      </c>
      <c r="AU189" s="239" t="s">
        <v>83</v>
      </c>
      <c r="AV189" s="13" t="s">
        <v>83</v>
      </c>
      <c r="AW189" s="13" t="s">
        <v>35</v>
      </c>
      <c r="AX189" s="13" t="s">
        <v>81</v>
      </c>
      <c r="AY189" s="239" t="s">
        <v>146</v>
      </c>
    </row>
    <row r="190" s="2" customFormat="1" ht="24.15" customHeight="1">
      <c r="A190" s="41"/>
      <c r="B190" s="42"/>
      <c r="C190" s="208" t="s">
        <v>258</v>
      </c>
      <c r="D190" s="208" t="s">
        <v>148</v>
      </c>
      <c r="E190" s="209" t="s">
        <v>719</v>
      </c>
      <c r="F190" s="210" t="s">
        <v>720</v>
      </c>
      <c r="G190" s="211" t="s">
        <v>181</v>
      </c>
      <c r="H190" s="212">
        <v>52.008000000000003</v>
      </c>
      <c r="I190" s="213"/>
      <c r="J190" s="214">
        <f>ROUND(I190*H190,2)</f>
        <v>0</v>
      </c>
      <c r="K190" s="215"/>
      <c r="L190" s="47"/>
      <c r="M190" s="216" t="s">
        <v>19</v>
      </c>
      <c r="N190" s="217" t="s">
        <v>44</v>
      </c>
      <c r="O190" s="87"/>
      <c r="P190" s="218">
        <f>O190*H190</f>
        <v>0</v>
      </c>
      <c r="Q190" s="218">
        <v>0</v>
      </c>
      <c r="R190" s="218">
        <f>Q190*H190</f>
        <v>0</v>
      </c>
      <c r="S190" s="218">
        <v>0</v>
      </c>
      <c r="T190" s="219">
        <f>S190*H190</f>
        <v>0</v>
      </c>
      <c r="U190" s="41"/>
      <c r="V190" s="41"/>
      <c r="W190" s="41"/>
      <c r="X190" s="41"/>
      <c r="Y190" s="41"/>
      <c r="Z190" s="41"/>
      <c r="AA190" s="41"/>
      <c r="AB190" s="41"/>
      <c r="AC190" s="41"/>
      <c r="AD190" s="41"/>
      <c r="AE190" s="41"/>
      <c r="AR190" s="220" t="s">
        <v>152</v>
      </c>
      <c r="AT190" s="220" t="s">
        <v>148</v>
      </c>
      <c r="AU190" s="220" t="s">
        <v>83</v>
      </c>
      <c r="AY190" s="20" t="s">
        <v>146</v>
      </c>
      <c r="BE190" s="221">
        <f>IF(N190="základní",J190,0)</f>
        <v>0</v>
      </c>
      <c r="BF190" s="221">
        <f>IF(N190="snížená",J190,0)</f>
        <v>0</v>
      </c>
      <c r="BG190" s="221">
        <f>IF(N190="zákl. přenesená",J190,0)</f>
        <v>0</v>
      </c>
      <c r="BH190" s="221">
        <f>IF(N190="sníž. přenesená",J190,0)</f>
        <v>0</v>
      </c>
      <c r="BI190" s="221">
        <f>IF(N190="nulová",J190,0)</f>
        <v>0</v>
      </c>
      <c r="BJ190" s="20" t="s">
        <v>81</v>
      </c>
      <c r="BK190" s="221">
        <f>ROUND(I190*H190,2)</f>
        <v>0</v>
      </c>
      <c r="BL190" s="20" t="s">
        <v>152</v>
      </c>
      <c r="BM190" s="220" t="s">
        <v>721</v>
      </c>
    </row>
    <row r="191" s="2" customFormat="1">
      <c r="A191" s="41"/>
      <c r="B191" s="42"/>
      <c r="C191" s="43"/>
      <c r="D191" s="222" t="s">
        <v>154</v>
      </c>
      <c r="E191" s="43"/>
      <c r="F191" s="223" t="s">
        <v>722</v>
      </c>
      <c r="G191" s="43"/>
      <c r="H191" s="43"/>
      <c r="I191" s="224"/>
      <c r="J191" s="43"/>
      <c r="K191" s="43"/>
      <c r="L191" s="47"/>
      <c r="M191" s="225"/>
      <c r="N191" s="226"/>
      <c r="O191" s="87"/>
      <c r="P191" s="87"/>
      <c r="Q191" s="87"/>
      <c r="R191" s="87"/>
      <c r="S191" s="87"/>
      <c r="T191" s="88"/>
      <c r="U191" s="41"/>
      <c r="V191" s="41"/>
      <c r="W191" s="41"/>
      <c r="X191" s="41"/>
      <c r="Y191" s="41"/>
      <c r="Z191" s="41"/>
      <c r="AA191" s="41"/>
      <c r="AB191" s="41"/>
      <c r="AC191" s="41"/>
      <c r="AD191" s="41"/>
      <c r="AE191" s="41"/>
      <c r="AT191" s="20" t="s">
        <v>154</v>
      </c>
      <c r="AU191" s="20" t="s">
        <v>83</v>
      </c>
    </row>
    <row r="192" s="13" customFormat="1">
      <c r="A192" s="13"/>
      <c r="B192" s="229"/>
      <c r="C192" s="230"/>
      <c r="D192" s="227" t="s">
        <v>184</v>
      </c>
      <c r="E192" s="231" t="s">
        <v>19</v>
      </c>
      <c r="F192" s="232" t="s">
        <v>723</v>
      </c>
      <c r="G192" s="230"/>
      <c r="H192" s="233">
        <v>52.008000000000003</v>
      </c>
      <c r="I192" s="234"/>
      <c r="J192" s="230"/>
      <c r="K192" s="230"/>
      <c r="L192" s="235"/>
      <c r="M192" s="236"/>
      <c r="N192" s="237"/>
      <c r="O192" s="237"/>
      <c r="P192" s="237"/>
      <c r="Q192" s="237"/>
      <c r="R192" s="237"/>
      <c r="S192" s="237"/>
      <c r="T192" s="238"/>
      <c r="U192" s="13"/>
      <c r="V192" s="13"/>
      <c r="W192" s="13"/>
      <c r="X192" s="13"/>
      <c r="Y192" s="13"/>
      <c r="Z192" s="13"/>
      <c r="AA192" s="13"/>
      <c r="AB192" s="13"/>
      <c r="AC192" s="13"/>
      <c r="AD192" s="13"/>
      <c r="AE192" s="13"/>
      <c r="AT192" s="239" t="s">
        <v>184</v>
      </c>
      <c r="AU192" s="239" t="s">
        <v>83</v>
      </c>
      <c r="AV192" s="13" t="s">
        <v>83</v>
      </c>
      <c r="AW192" s="13" t="s">
        <v>35</v>
      </c>
      <c r="AX192" s="13" t="s">
        <v>81</v>
      </c>
      <c r="AY192" s="239" t="s">
        <v>146</v>
      </c>
    </row>
    <row r="193" s="2" customFormat="1" ht="21.75" customHeight="1">
      <c r="A193" s="41"/>
      <c r="B193" s="42"/>
      <c r="C193" s="208" t="s">
        <v>266</v>
      </c>
      <c r="D193" s="208" t="s">
        <v>148</v>
      </c>
      <c r="E193" s="209" t="s">
        <v>724</v>
      </c>
      <c r="F193" s="210" t="s">
        <v>725</v>
      </c>
      <c r="G193" s="211" t="s">
        <v>151</v>
      </c>
      <c r="H193" s="212">
        <v>1503.595</v>
      </c>
      <c r="I193" s="213"/>
      <c r="J193" s="214">
        <f>ROUND(I193*H193,2)</f>
        <v>0</v>
      </c>
      <c r="K193" s="215"/>
      <c r="L193" s="47"/>
      <c r="M193" s="216" t="s">
        <v>19</v>
      </c>
      <c r="N193" s="217" t="s">
        <v>44</v>
      </c>
      <c r="O193" s="87"/>
      <c r="P193" s="218">
        <f>O193*H193</f>
        <v>0</v>
      </c>
      <c r="Q193" s="218">
        <v>0.00084000000000000003</v>
      </c>
      <c r="R193" s="218">
        <f>Q193*H193</f>
        <v>1.2630198000000001</v>
      </c>
      <c r="S193" s="218">
        <v>0</v>
      </c>
      <c r="T193" s="219">
        <f>S193*H193</f>
        <v>0</v>
      </c>
      <c r="U193" s="41"/>
      <c r="V193" s="41"/>
      <c r="W193" s="41"/>
      <c r="X193" s="41"/>
      <c r="Y193" s="41"/>
      <c r="Z193" s="41"/>
      <c r="AA193" s="41"/>
      <c r="AB193" s="41"/>
      <c r="AC193" s="41"/>
      <c r="AD193" s="41"/>
      <c r="AE193" s="41"/>
      <c r="AR193" s="220" t="s">
        <v>152</v>
      </c>
      <c r="AT193" s="220" t="s">
        <v>148</v>
      </c>
      <c r="AU193" s="220" t="s">
        <v>83</v>
      </c>
      <c r="AY193" s="20" t="s">
        <v>146</v>
      </c>
      <c r="BE193" s="221">
        <f>IF(N193="základní",J193,0)</f>
        <v>0</v>
      </c>
      <c r="BF193" s="221">
        <f>IF(N193="snížená",J193,0)</f>
        <v>0</v>
      </c>
      <c r="BG193" s="221">
        <f>IF(N193="zákl. přenesená",J193,0)</f>
        <v>0</v>
      </c>
      <c r="BH193" s="221">
        <f>IF(N193="sníž. přenesená",J193,0)</f>
        <v>0</v>
      </c>
      <c r="BI193" s="221">
        <f>IF(N193="nulová",J193,0)</f>
        <v>0</v>
      </c>
      <c r="BJ193" s="20" t="s">
        <v>81</v>
      </c>
      <c r="BK193" s="221">
        <f>ROUND(I193*H193,2)</f>
        <v>0</v>
      </c>
      <c r="BL193" s="20" t="s">
        <v>152</v>
      </c>
      <c r="BM193" s="220" t="s">
        <v>726</v>
      </c>
    </row>
    <row r="194" s="2" customFormat="1">
      <c r="A194" s="41"/>
      <c r="B194" s="42"/>
      <c r="C194" s="43"/>
      <c r="D194" s="222" t="s">
        <v>154</v>
      </c>
      <c r="E194" s="43"/>
      <c r="F194" s="223" t="s">
        <v>727</v>
      </c>
      <c r="G194" s="43"/>
      <c r="H194" s="43"/>
      <c r="I194" s="224"/>
      <c r="J194" s="43"/>
      <c r="K194" s="43"/>
      <c r="L194" s="47"/>
      <c r="M194" s="225"/>
      <c r="N194" s="226"/>
      <c r="O194" s="87"/>
      <c r="P194" s="87"/>
      <c r="Q194" s="87"/>
      <c r="R194" s="87"/>
      <c r="S194" s="87"/>
      <c r="T194" s="88"/>
      <c r="U194" s="41"/>
      <c r="V194" s="41"/>
      <c r="W194" s="41"/>
      <c r="X194" s="41"/>
      <c r="Y194" s="41"/>
      <c r="Z194" s="41"/>
      <c r="AA194" s="41"/>
      <c r="AB194" s="41"/>
      <c r="AC194" s="41"/>
      <c r="AD194" s="41"/>
      <c r="AE194" s="41"/>
      <c r="AT194" s="20" t="s">
        <v>154</v>
      </c>
      <c r="AU194" s="20" t="s">
        <v>83</v>
      </c>
    </row>
    <row r="195" s="13" customFormat="1">
      <c r="A195" s="13"/>
      <c r="B195" s="229"/>
      <c r="C195" s="230"/>
      <c r="D195" s="227" t="s">
        <v>184</v>
      </c>
      <c r="E195" s="231" t="s">
        <v>19</v>
      </c>
      <c r="F195" s="232" t="s">
        <v>728</v>
      </c>
      <c r="G195" s="230"/>
      <c r="H195" s="233">
        <v>1503.595</v>
      </c>
      <c r="I195" s="234"/>
      <c r="J195" s="230"/>
      <c r="K195" s="230"/>
      <c r="L195" s="235"/>
      <c r="M195" s="236"/>
      <c r="N195" s="237"/>
      <c r="O195" s="237"/>
      <c r="P195" s="237"/>
      <c r="Q195" s="237"/>
      <c r="R195" s="237"/>
      <c r="S195" s="237"/>
      <c r="T195" s="238"/>
      <c r="U195" s="13"/>
      <c r="V195" s="13"/>
      <c r="W195" s="13"/>
      <c r="X195" s="13"/>
      <c r="Y195" s="13"/>
      <c r="Z195" s="13"/>
      <c r="AA195" s="13"/>
      <c r="AB195" s="13"/>
      <c r="AC195" s="13"/>
      <c r="AD195" s="13"/>
      <c r="AE195" s="13"/>
      <c r="AT195" s="239" t="s">
        <v>184</v>
      </c>
      <c r="AU195" s="239" t="s">
        <v>83</v>
      </c>
      <c r="AV195" s="13" t="s">
        <v>83</v>
      </c>
      <c r="AW195" s="13" t="s">
        <v>35</v>
      </c>
      <c r="AX195" s="13" t="s">
        <v>81</v>
      </c>
      <c r="AY195" s="239" t="s">
        <v>146</v>
      </c>
    </row>
    <row r="196" s="2" customFormat="1" ht="24.15" customHeight="1">
      <c r="A196" s="41"/>
      <c r="B196" s="42"/>
      <c r="C196" s="208" t="s">
        <v>272</v>
      </c>
      <c r="D196" s="208" t="s">
        <v>148</v>
      </c>
      <c r="E196" s="209" t="s">
        <v>729</v>
      </c>
      <c r="F196" s="210" t="s">
        <v>730</v>
      </c>
      <c r="G196" s="211" t="s">
        <v>151</v>
      </c>
      <c r="H196" s="212">
        <v>364.58300000000003</v>
      </c>
      <c r="I196" s="213"/>
      <c r="J196" s="214">
        <f>ROUND(I196*H196,2)</f>
        <v>0</v>
      </c>
      <c r="K196" s="215"/>
      <c r="L196" s="47"/>
      <c r="M196" s="216" t="s">
        <v>19</v>
      </c>
      <c r="N196" s="217" t="s">
        <v>44</v>
      </c>
      <c r="O196" s="87"/>
      <c r="P196" s="218">
        <f>O196*H196</f>
        <v>0</v>
      </c>
      <c r="Q196" s="218">
        <v>0.00084999999999999995</v>
      </c>
      <c r="R196" s="218">
        <f>Q196*H196</f>
        <v>0.30989555000000002</v>
      </c>
      <c r="S196" s="218">
        <v>0</v>
      </c>
      <c r="T196" s="219">
        <f>S196*H196</f>
        <v>0</v>
      </c>
      <c r="U196" s="41"/>
      <c r="V196" s="41"/>
      <c r="W196" s="41"/>
      <c r="X196" s="41"/>
      <c r="Y196" s="41"/>
      <c r="Z196" s="41"/>
      <c r="AA196" s="41"/>
      <c r="AB196" s="41"/>
      <c r="AC196" s="41"/>
      <c r="AD196" s="41"/>
      <c r="AE196" s="41"/>
      <c r="AR196" s="220" t="s">
        <v>152</v>
      </c>
      <c r="AT196" s="220" t="s">
        <v>148</v>
      </c>
      <c r="AU196" s="220" t="s">
        <v>83</v>
      </c>
      <c r="AY196" s="20" t="s">
        <v>146</v>
      </c>
      <c r="BE196" s="221">
        <f>IF(N196="základní",J196,0)</f>
        <v>0</v>
      </c>
      <c r="BF196" s="221">
        <f>IF(N196="snížená",J196,0)</f>
        <v>0</v>
      </c>
      <c r="BG196" s="221">
        <f>IF(N196="zákl. přenesená",J196,0)</f>
        <v>0</v>
      </c>
      <c r="BH196" s="221">
        <f>IF(N196="sníž. přenesená",J196,0)</f>
        <v>0</v>
      </c>
      <c r="BI196" s="221">
        <f>IF(N196="nulová",J196,0)</f>
        <v>0</v>
      </c>
      <c r="BJ196" s="20" t="s">
        <v>81</v>
      </c>
      <c r="BK196" s="221">
        <f>ROUND(I196*H196,2)</f>
        <v>0</v>
      </c>
      <c r="BL196" s="20" t="s">
        <v>152</v>
      </c>
      <c r="BM196" s="220" t="s">
        <v>731</v>
      </c>
    </row>
    <row r="197" s="2" customFormat="1">
      <c r="A197" s="41"/>
      <c r="B197" s="42"/>
      <c r="C197" s="43"/>
      <c r="D197" s="222" t="s">
        <v>154</v>
      </c>
      <c r="E197" s="43"/>
      <c r="F197" s="223" t="s">
        <v>732</v>
      </c>
      <c r="G197" s="43"/>
      <c r="H197" s="43"/>
      <c r="I197" s="224"/>
      <c r="J197" s="43"/>
      <c r="K197" s="43"/>
      <c r="L197" s="47"/>
      <c r="M197" s="225"/>
      <c r="N197" s="226"/>
      <c r="O197" s="87"/>
      <c r="P197" s="87"/>
      <c r="Q197" s="87"/>
      <c r="R197" s="87"/>
      <c r="S197" s="87"/>
      <c r="T197" s="88"/>
      <c r="U197" s="41"/>
      <c r="V197" s="41"/>
      <c r="W197" s="41"/>
      <c r="X197" s="41"/>
      <c r="Y197" s="41"/>
      <c r="Z197" s="41"/>
      <c r="AA197" s="41"/>
      <c r="AB197" s="41"/>
      <c r="AC197" s="41"/>
      <c r="AD197" s="41"/>
      <c r="AE197" s="41"/>
      <c r="AT197" s="20" t="s">
        <v>154</v>
      </c>
      <c r="AU197" s="20" t="s">
        <v>83</v>
      </c>
    </row>
    <row r="198" s="13" customFormat="1">
      <c r="A198" s="13"/>
      <c r="B198" s="229"/>
      <c r="C198" s="230"/>
      <c r="D198" s="227" t="s">
        <v>184</v>
      </c>
      <c r="E198" s="231" t="s">
        <v>19</v>
      </c>
      <c r="F198" s="232" t="s">
        <v>733</v>
      </c>
      <c r="G198" s="230"/>
      <c r="H198" s="233">
        <v>364.58300000000003</v>
      </c>
      <c r="I198" s="234"/>
      <c r="J198" s="230"/>
      <c r="K198" s="230"/>
      <c r="L198" s="235"/>
      <c r="M198" s="236"/>
      <c r="N198" s="237"/>
      <c r="O198" s="237"/>
      <c r="P198" s="237"/>
      <c r="Q198" s="237"/>
      <c r="R198" s="237"/>
      <c r="S198" s="237"/>
      <c r="T198" s="238"/>
      <c r="U198" s="13"/>
      <c r="V198" s="13"/>
      <c r="W198" s="13"/>
      <c r="X198" s="13"/>
      <c r="Y198" s="13"/>
      <c r="Z198" s="13"/>
      <c r="AA198" s="13"/>
      <c r="AB198" s="13"/>
      <c r="AC198" s="13"/>
      <c r="AD198" s="13"/>
      <c r="AE198" s="13"/>
      <c r="AT198" s="239" t="s">
        <v>184</v>
      </c>
      <c r="AU198" s="239" t="s">
        <v>83</v>
      </c>
      <c r="AV198" s="13" t="s">
        <v>83</v>
      </c>
      <c r="AW198" s="13" t="s">
        <v>35</v>
      </c>
      <c r="AX198" s="13" t="s">
        <v>81</v>
      </c>
      <c r="AY198" s="239" t="s">
        <v>146</v>
      </c>
    </row>
    <row r="199" s="2" customFormat="1" ht="24.15" customHeight="1">
      <c r="A199" s="41"/>
      <c r="B199" s="42"/>
      <c r="C199" s="208" t="s">
        <v>7</v>
      </c>
      <c r="D199" s="208" t="s">
        <v>148</v>
      </c>
      <c r="E199" s="209" t="s">
        <v>734</v>
      </c>
      <c r="F199" s="210" t="s">
        <v>735</v>
      </c>
      <c r="G199" s="211" t="s">
        <v>151</v>
      </c>
      <c r="H199" s="212">
        <v>1503.595</v>
      </c>
      <c r="I199" s="213"/>
      <c r="J199" s="214">
        <f>ROUND(I199*H199,2)</f>
        <v>0</v>
      </c>
      <c r="K199" s="215"/>
      <c r="L199" s="47"/>
      <c r="M199" s="216" t="s">
        <v>19</v>
      </c>
      <c r="N199" s="217" t="s">
        <v>44</v>
      </c>
      <c r="O199" s="87"/>
      <c r="P199" s="218">
        <f>O199*H199</f>
        <v>0</v>
      </c>
      <c r="Q199" s="218">
        <v>0</v>
      </c>
      <c r="R199" s="218">
        <f>Q199*H199</f>
        <v>0</v>
      </c>
      <c r="S199" s="218">
        <v>0</v>
      </c>
      <c r="T199" s="219">
        <f>S199*H199</f>
        <v>0</v>
      </c>
      <c r="U199" s="41"/>
      <c r="V199" s="41"/>
      <c r="W199" s="41"/>
      <c r="X199" s="41"/>
      <c r="Y199" s="41"/>
      <c r="Z199" s="41"/>
      <c r="AA199" s="41"/>
      <c r="AB199" s="41"/>
      <c r="AC199" s="41"/>
      <c r="AD199" s="41"/>
      <c r="AE199" s="41"/>
      <c r="AR199" s="220" t="s">
        <v>152</v>
      </c>
      <c r="AT199" s="220" t="s">
        <v>148</v>
      </c>
      <c r="AU199" s="220" t="s">
        <v>83</v>
      </c>
      <c r="AY199" s="20" t="s">
        <v>146</v>
      </c>
      <c r="BE199" s="221">
        <f>IF(N199="základní",J199,0)</f>
        <v>0</v>
      </c>
      <c r="BF199" s="221">
        <f>IF(N199="snížená",J199,0)</f>
        <v>0</v>
      </c>
      <c r="BG199" s="221">
        <f>IF(N199="zákl. přenesená",J199,0)</f>
        <v>0</v>
      </c>
      <c r="BH199" s="221">
        <f>IF(N199="sníž. přenesená",J199,0)</f>
        <v>0</v>
      </c>
      <c r="BI199" s="221">
        <f>IF(N199="nulová",J199,0)</f>
        <v>0</v>
      </c>
      <c r="BJ199" s="20" t="s">
        <v>81</v>
      </c>
      <c r="BK199" s="221">
        <f>ROUND(I199*H199,2)</f>
        <v>0</v>
      </c>
      <c r="BL199" s="20" t="s">
        <v>152</v>
      </c>
      <c r="BM199" s="220" t="s">
        <v>736</v>
      </c>
    </row>
    <row r="200" s="2" customFormat="1">
      <c r="A200" s="41"/>
      <c r="B200" s="42"/>
      <c r="C200" s="43"/>
      <c r="D200" s="222" t="s">
        <v>154</v>
      </c>
      <c r="E200" s="43"/>
      <c r="F200" s="223" t="s">
        <v>737</v>
      </c>
      <c r="G200" s="43"/>
      <c r="H200" s="43"/>
      <c r="I200" s="224"/>
      <c r="J200" s="43"/>
      <c r="K200" s="43"/>
      <c r="L200" s="47"/>
      <c r="M200" s="225"/>
      <c r="N200" s="226"/>
      <c r="O200" s="87"/>
      <c r="P200" s="87"/>
      <c r="Q200" s="87"/>
      <c r="R200" s="87"/>
      <c r="S200" s="87"/>
      <c r="T200" s="88"/>
      <c r="U200" s="41"/>
      <c r="V200" s="41"/>
      <c r="W200" s="41"/>
      <c r="X200" s="41"/>
      <c r="Y200" s="41"/>
      <c r="Z200" s="41"/>
      <c r="AA200" s="41"/>
      <c r="AB200" s="41"/>
      <c r="AC200" s="41"/>
      <c r="AD200" s="41"/>
      <c r="AE200" s="41"/>
      <c r="AT200" s="20" t="s">
        <v>154</v>
      </c>
      <c r="AU200" s="20" t="s">
        <v>83</v>
      </c>
    </row>
    <row r="201" s="2" customFormat="1" ht="24.15" customHeight="1">
      <c r="A201" s="41"/>
      <c r="B201" s="42"/>
      <c r="C201" s="208" t="s">
        <v>281</v>
      </c>
      <c r="D201" s="208" t="s">
        <v>148</v>
      </c>
      <c r="E201" s="209" t="s">
        <v>738</v>
      </c>
      <c r="F201" s="210" t="s">
        <v>739</v>
      </c>
      <c r="G201" s="211" t="s">
        <v>151</v>
      </c>
      <c r="H201" s="212">
        <v>364.58300000000003</v>
      </c>
      <c r="I201" s="213"/>
      <c r="J201" s="214">
        <f>ROUND(I201*H201,2)</f>
        <v>0</v>
      </c>
      <c r="K201" s="215"/>
      <c r="L201" s="47"/>
      <c r="M201" s="216" t="s">
        <v>19</v>
      </c>
      <c r="N201" s="217" t="s">
        <v>44</v>
      </c>
      <c r="O201" s="87"/>
      <c r="P201" s="218">
        <f>O201*H201</f>
        <v>0</v>
      </c>
      <c r="Q201" s="218">
        <v>0</v>
      </c>
      <c r="R201" s="218">
        <f>Q201*H201</f>
        <v>0</v>
      </c>
      <c r="S201" s="218">
        <v>0</v>
      </c>
      <c r="T201" s="219">
        <f>S201*H201</f>
        <v>0</v>
      </c>
      <c r="U201" s="41"/>
      <c r="V201" s="41"/>
      <c r="W201" s="41"/>
      <c r="X201" s="41"/>
      <c r="Y201" s="41"/>
      <c r="Z201" s="41"/>
      <c r="AA201" s="41"/>
      <c r="AB201" s="41"/>
      <c r="AC201" s="41"/>
      <c r="AD201" s="41"/>
      <c r="AE201" s="41"/>
      <c r="AR201" s="220" t="s">
        <v>152</v>
      </c>
      <c r="AT201" s="220" t="s">
        <v>148</v>
      </c>
      <c r="AU201" s="220" t="s">
        <v>83</v>
      </c>
      <c r="AY201" s="20" t="s">
        <v>146</v>
      </c>
      <c r="BE201" s="221">
        <f>IF(N201="základní",J201,0)</f>
        <v>0</v>
      </c>
      <c r="BF201" s="221">
        <f>IF(N201="snížená",J201,0)</f>
        <v>0</v>
      </c>
      <c r="BG201" s="221">
        <f>IF(N201="zákl. přenesená",J201,0)</f>
        <v>0</v>
      </c>
      <c r="BH201" s="221">
        <f>IF(N201="sníž. přenesená",J201,0)</f>
        <v>0</v>
      </c>
      <c r="BI201" s="221">
        <f>IF(N201="nulová",J201,0)</f>
        <v>0</v>
      </c>
      <c r="BJ201" s="20" t="s">
        <v>81</v>
      </c>
      <c r="BK201" s="221">
        <f>ROUND(I201*H201,2)</f>
        <v>0</v>
      </c>
      <c r="BL201" s="20" t="s">
        <v>152</v>
      </c>
      <c r="BM201" s="220" t="s">
        <v>740</v>
      </c>
    </row>
    <row r="202" s="2" customFormat="1">
      <c r="A202" s="41"/>
      <c r="B202" s="42"/>
      <c r="C202" s="43"/>
      <c r="D202" s="222" t="s">
        <v>154</v>
      </c>
      <c r="E202" s="43"/>
      <c r="F202" s="223" t="s">
        <v>741</v>
      </c>
      <c r="G202" s="43"/>
      <c r="H202" s="43"/>
      <c r="I202" s="224"/>
      <c r="J202" s="43"/>
      <c r="K202" s="43"/>
      <c r="L202" s="47"/>
      <c r="M202" s="225"/>
      <c r="N202" s="226"/>
      <c r="O202" s="87"/>
      <c r="P202" s="87"/>
      <c r="Q202" s="87"/>
      <c r="R202" s="87"/>
      <c r="S202" s="87"/>
      <c r="T202" s="88"/>
      <c r="U202" s="41"/>
      <c r="V202" s="41"/>
      <c r="W202" s="41"/>
      <c r="X202" s="41"/>
      <c r="Y202" s="41"/>
      <c r="Z202" s="41"/>
      <c r="AA202" s="41"/>
      <c r="AB202" s="41"/>
      <c r="AC202" s="41"/>
      <c r="AD202" s="41"/>
      <c r="AE202" s="41"/>
      <c r="AT202" s="20" t="s">
        <v>154</v>
      </c>
      <c r="AU202" s="20" t="s">
        <v>83</v>
      </c>
    </row>
    <row r="203" s="2" customFormat="1" ht="37.8" customHeight="1">
      <c r="A203" s="41"/>
      <c r="B203" s="42"/>
      <c r="C203" s="208" t="s">
        <v>288</v>
      </c>
      <c r="D203" s="208" t="s">
        <v>148</v>
      </c>
      <c r="E203" s="209" t="s">
        <v>742</v>
      </c>
      <c r="F203" s="210" t="s">
        <v>743</v>
      </c>
      <c r="G203" s="211" t="s">
        <v>181</v>
      </c>
      <c r="H203" s="212">
        <v>303.19400000000002</v>
      </c>
      <c r="I203" s="213"/>
      <c r="J203" s="214">
        <f>ROUND(I203*H203,2)</f>
        <v>0</v>
      </c>
      <c r="K203" s="215"/>
      <c r="L203" s="47"/>
      <c r="M203" s="216" t="s">
        <v>19</v>
      </c>
      <c r="N203" s="217" t="s">
        <v>44</v>
      </c>
      <c r="O203" s="87"/>
      <c r="P203" s="218">
        <f>O203*H203</f>
        <v>0</v>
      </c>
      <c r="Q203" s="218">
        <v>0</v>
      </c>
      <c r="R203" s="218">
        <f>Q203*H203</f>
        <v>0</v>
      </c>
      <c r="S203" s="218">
        <v>0</v>
      </c>
      <c r="T203" s="219">
        <f>S203*H203</f>
        <v>0</v>
      </c>
      <c r="U203" s="41"/>
      <c r="V203" s="41"/>
      <c r="W203" s="41"/>
      <c r="X203" s="41"/>
      <c r="Y203" s="41"/>
      <c r="Z203" s="41"/>
      <c r="AA203" s="41"/>
      <c r="AB203" s="41"/>
      <c r="AC203" s="41"/>
      <c r="AD203" s="41"/>
      <c r="AE203" s="41"/>
      <c r="AR203" s="220" t="s">
        <v>152</v>
      </c>
      <c r="AT203" s="220" t="s">
        <v>148</v>
      </c>
      <c r="AU203" s="220" t="s">
        <v>83</v>
      </c>
      <c r="AY203" s="20" t="s">
        <v>146</v>
      </c>
      <c r="BE203" s="221">
        <f>IF(N203="základní",J203,0)</f>
        <v>0</v>
      </c>
      <c r="BF203" s="221">
        <f>IF(N203="snížená",J203,0)</f>
        <v>0</v>
      </c>
      <c r="BG203" s="221">
        <f>IF(N203="zákl. přenesená",J203,0)</f>
        <v>0</v>
      </c>
      <c r="BH203" s="221">
        <f>IF(N203="sníž. přenesená",J203,0)</f>
        <v>0</v>
      </c>
      <c r="BI203" s="221">
        <f>IF(N203="nulová",J203,0)</f>
        <v>0</v>
      </c>
      <c r="BJ203" s="20" t="s">
        <v>81</v>
      </c>
      <c r="BK203" s="221">
        <f>ROUND(I203*H203,2)</f>
        <v>0</v>
      </c>
      <c r="BL203" s="20" t="s">
        <v>152</v>
      </c>
      <c r="BM203" s="220" t="s">
        <v>744</v>
      </c>
    </row>
    <row r="204" s="2" customFormat="1">
      <c r="A204" s="41"/>
      <c r="B204" s="42"/>
      <c r="C204" s="43"/>
      <c r="D204" s="222" t="s">
        <v>154</v>
      </c>
      <c r="E204" s="43"/>
      <c r="F204" s="223" t="s">
        <v>745</v>
      </c>
      <c r="G204" s="43"/>
      <c r="H204" s="43"/>
      <c r="I204" s="224"/>
      <c r="J204" s="43"/>
      <c r="K204" s="43"/>
      <c r="L204" s="47"/>
      <c r="M204" s="225"/>
      <c r="N204" s="226"/>
      <c r="O204" s="87"/>
      <c r="P204" s="87"/>
      <c r="Q204" s="87"/>
      <c r="R204" s="87"/>
      <c r="S204" s="87"/>
      <c r="T204" s="88"/>
      <c r="U204" s="41"/>
      <c r="V204" s="41"/>
      <c r="W204" s="41"/>
      <c r="X204" s="41"/>
      <c r="Y204" s="41"/>
      <c r="Z204" s="41"/>
      <c r="AA204" s="41"/>
      <c r="AB204" s="41"/>
      <c r="AC204" s="41"/>
      <c r="AD204" s="41"/>
      <c r="AE204" s="41"/>
      <c r="AT204" s="20" t="s">
        <v>154</v>
      </c>
      <c r="AU204" s="20" t="s">
        <v>83</v>
      </c>
    </row>
    <row r="205" s="13" customFormat="1">
      <c r="A205" s="13"/>
      <c r="B205" s="229"/>
      <c r="C205" s="230"/>
      <c r="D205" s="227" t="s">
        <v>184</v>
      </c>
      <c r="E205" s="231" t="s">
        <v>19</v>
      </c>
      <c r="F205" s="232" t="s">
        <v>746</v>
      </c>
      <c r="G205" s="230"/>
      <c r="H205" s="233">
        <v>303.19400000000002</v>
      </c>
      <c r="I205" s="234"/>
      <c r="J205" s="230"/>
      <c r="K205" s="230"/>
      <c r="L205" s="235"/>
      <c r="M205" s="236"/>
      <c r="N205" s="237"/>
      <c r="O205" s="237"/>
      <c r="P205" s="237"/>
      <c r="Q205" s="237"/>
      <c r="R205" s="237"/>
      <c r="S205" s="237"/>
      <c r="T205" s="238"/>
      <c r="U205" s="13"/>
      <c r="V205" s="13"/>
      <c r="W205" s="13"/>
      <c r="X205" s="13"/>
      <c r="Y205" s="13"/>
      <c r="Z205" s="13"/>
      <c r="AA205" s="13"/>
      <c r="AB205" s="13"/>
      <c r="AC205" s="13"/>
      <c r="AD205" s="13"/>
      <c r="AE205" s="13"/>
      <c r="AT205" s="239" t="s">
        <v>184</v>
      </c>
      <c r="AU205" s="239" t="s">
        <v>83</v>
      </c>
      <c r="AV205" s="13" t="s">
        <v>83</v>
      </c>
      <c r="AW205" s="13" t="s">
        <v>35</v>
      </c>
      <c r="AX205" s="13" t="s">
        <v>81</v>
      </c>
      <c r="AY205" s="239" t="s">
        <v>146</v>
      </c>
    </row>
    <row r="206" s="2" customFormat="1" ht="37.8" customHeight="1">
      <c r="A206" s="41"/>
      <c r="B206" s="42"/>
      <c r="C206" s="208" t="s">
        <v>296</v>
      </c>
      <c r="D206" s="208" t="s">
        <v>148</v>
      </c>
      <c r="E206" s="209" t="s">
        <v>191</v>
      </c>
      <c r="F206" s="210" t="s">
        <v>192</v>
      </c>
      <c r="G206" s="211" t="s">
        <v>181</v>
      </c>
      <c r="H206" s="212">
        <v>308.19999999999999</v>
      </c>
      <c r="I206" s="213"/>
      <c r="J206" s="214">
        <f>ROUND(I206*H206,2)</f>
        <v>0</v>
      </c>
      <c r="K206" s="215"/>
      <c r="L206" s="47"/>
      <c r="M206" s="216" t="s">
        <v>19</v>
      </c>
      <c r="N206" s="217" t="s">
        <v>44</v>
      </c>
      <c r="O206" s="87"/>
      <c r="P206" s="218">
        <f>O206*H206</f>
        <v>0</v>
      </c>
      <c r="Q206" s="218">
        <v>0</v>
      </c>
      <c r="R206" s="218">
        <f>Q206*H206</f>
        <v>0</v>
      </c>
      <c r="S206" s="218">
        <v>0</v>
      </c>
      <c r="T206" s="219">
        <f>S206*H206</f>
        <v>0</v>
      </c>
      <c r="U206" s="41"/>
      <c r="V206" s="41"/>
      <c r="W206" s="41"/>
      <c r="X206" s="41"/>
      <c r="Y206" s="41"/>
      <c r="Z206" s="41"/>
      <c r="AA206" s="41"/>
      <c r="AB206" s="41"/>
      <c r="AC206" s="41"/>
      <c r="AD206" s="41"/>
      <c r="AE206" s="41"/>
      <c r="AR206" s="220" t="s">
        <v>152</v>
      </c>
      <c r="AT206" s="220" t="s">
        <v>148</v>
      </c>
      <c r="AU206" s="220" t="s">
        <v>83</v>
      </c>
      <c r="AY206" s="20" t="s">
        <v>146</v>
      </c>
      <c r="BE206" s="221">
        <f>IF(N206="základní",J206,0)</f>
        <v>0</v>
      </c>
      <c r="BF206" s="221">
        <f>IF(N206="snížená",J206,0)</f>
        <v>0</v>
      </c>
      <c r="BG206" s="221">
        <f>IF(N206="zákl. přenesená",J206,0)</f>
        <v>0</v>
      </c>
      <c r="BH206" s="221">
        <f>IF(N206="sníž. přenesená",J206,0)</f>
        <v>0</v>
      </c>
      <c r="BI206" s="221">
        <f>IF(N206="nulová",J206,0)</f>
        <v>0</v>
      </c>
      <c r="BJ206" s="20" t="s">
        <v>81</v>
      </c>
      <c r="BK206" s="221">
        <f>ROUND(I206*H206,2)</f>
        <v>0</v>
      </c>
      <c r="BL206" s="20" t="s">
        <v>152</v>
      </c>
      <c r="BM206" s="220" t="s">
        <v>747</v>
      </c>
    </row>
    <row r="207" s="2" customFormat="1">
      <c r="A207" s="41"/>
      <c r="B207" s="42"/>
      <c r="C207" s="43"/>
      <c r="D207" s="222" t="s">
        <v>154</v>
      </c>
      <c r="E207" s="43"/>
      <c r="F207" s="223" t="s">
        <v>748</v>
      </c>
      <c r="G207" s="43"/>
      <c r="H207" s="43"/>
      <c r="I207" s="224"/>
      <c r="J207" s="43"/>
      <c r="K207" s="43"/>
      <c r="L207" s="47"/>
      <c r="M207" s="225"/>
      <c r="N207" s="226"/>
      <c r="O207" s="87"/>
      <c r="P207" s="87"/>
      <c r="Q207" s="87"/>
      <c r="R207" s="87"/>
      <c r="S207" s="87"/>
      <c r="T207" s="88"/>
      <c r="U207" s="41"/>
      <c r="V207" s="41"/>
      <c r="W207" s="41"/>
      <c r="X207" s="41"/>
      <c r="Y207" s="41"/>
      <c r="Z207" s="41"/>
      <c r="AA207" s="41"/>
      <c r="AB207" s="41"/>
      <c r="AC207" s="41"/>
      <c r="AD207" s="41"/>
      <c r="AE207" s="41"/>
      <c r="AT207" s="20" t="s">
        <v>154</v>
      </c>
      <c r="AU207" s="20" t="s">
        <v>83</v>
      </c>
    </row>
    <row r="208" s="15" customFormat="1">
      <c r="A208" s="15"/>
      <c r="B208" s="251"/>
      <c r="C208" s="252"/>
      <c r="D208" s="227" t="s">
        <v>184</v>
      </c>
      <c r="E208" s="253" t="s">
        <v>19</v>
      </c>
      <c r="F208" s="254" t="s">
        <v>749</v>
      </c>
      <c r="G208" s="252"/>
      <c r="H208" s="253" t="s">
        <v>19</v>
      </c>
      <c r="I208" s="255"/>
      <c r="J208" s="252"/>
      <c r="K208" s="252"/>
      <c r="L208" s="256"/>
      <c r="M208" s="257"/>
      <c r="N208" s="258"/>
      <c r="O208" s="258"/>
      <c r="P208" s="258"/>
      <c r="Q208" s="258"/>
      <c r="R208" s="258"/>
      <c r="S208" s="258"/>
      <c r="T208" s="259"/>
      <c r="U208" s="15"/>
      <c r="V208" s="15"/>
      <c r="W208" s="15"/>
      <c r="X208" s="15"/>
      <c r="Y208" s="15"/>
      <c r="Z208" s="15"/>
      <c r="AA208" s="15"/>
      <c r="AB208" s="15"/>
      <c r="AC208" s="15"/>
      <c r="AD208" s="15"/>
      <c r="AE208" s="15"/>
      <c r="AT208" s="260" t="s">
        <v>184</v>
      </c>
      <c r="AU208" s="260" t="s">
        <v>83</v>
      </c>
      <c r="AV208" s="15" t="s">
        <v>81</v>
      </c>
      <c r="AW208" s="15" t="s">
        <v>35</v>
      </c>
      <c r="AX208" s="15" t="s">
        <v>73</v>
      </c>
      <c r="AY208" s="260" t="s">
        <v>146</v>
      </c>
    </row>
    <row r="209" s="13" customFormat="1">
      <c r="A209" s="13"/>
      <c r="B209" s="229"/>
      <c r="C209" s="230"/>
      <c r="D209" s="227" t="s">
        <v>184</v>
      </c>
      <c r="E209" s="231" t="s">
        <v>19</v>
      </c>
      <c r="F209" s="232" t="s">
        <v>750</v>
      </c>
      <c r="G209" s="230"/>
      <c r="H209" s="233">
        <v>1.1890000000000001</v>
      </c>
      <c r="I209" s="234"/>
      <c r="J209" s="230"/>
      <c r="K209" s="230"/>
      <c r="L209" s="235"/>
      <c r="M209" s="236"/>
      <c r="N209" s="237"/>
      <c r="O209" s="237"/>
      <c r="P209" s="237"/>
      <c r="Q209" s="237"/>
      <c r="R209" s="237"/>
      <c r="S209" s="237"/>
      <c r="T209" s="238"/>
      <c r="U209" s="13"/>
      <c r="V209" s="13"/>
      <c r="W209" s="13"/>
      <c r="X209" s="13"/>
      <c r="Y209" s="13"/>
      <c r="Z209" s="13"/>
      <c r="AA209" s="13"/>
      <c r="AB209" s="13"/>
      <c r="AC209" s="13"/>
      <c r="AD209" s="13"/>
      <c r="AE209" s="13"/>
      <c r="AT209" s="239" t="s">
        <v>184</v>
      </c>
      <c r="AU209" s="239" t="s">
        <v>83</v>
      </c>
      <c r="AV209" s="13" t="s">
        <v>83</v>
      </c>
      <c r="AW209" s="13" t="s">
        <v>35</v>
      </c>
      <c r="AX209" s="13" t="s">
        <v>73</v>
      </c>
      <c r="AY209" s="239" t="s">
        <v>146</v>
      </c>
    </row>
    <row r="210" s="13" customFormat="1">
      <c r="A210" s="13"/>
      <c r="B210" s="229"/>
      <c r="C210" s="230"/>
      <c r="D210" s="227" t="s">
        <v>184</v>
      </c>
      <c r="E210" s="231" t="s">
        <v>19</v>
      </c>
      <c r="F210" s="232" t="s">
        <v>751</v>
      </c>
      <c r="G210" s="230"/>
      <c r="H210" s="233">
        <v>23.919</v>
      </c>
      <c r="I210" s="234"/>
      <c r="J210" s="230"/>
      <c r="K210" s="230"/>
      <c r="L210" s="235"/>
      <c r="M210" s="236"/>
      <c r="N210" s="237"/>
      <c r="O210" s="237"/>
      <c r="P210" s="237"/>
      <c r="Q210" s="237"/>
      <c r="R210" s="237"/>
      <c r="S210" s="237"/>
      <c r="T210" s="238"/>
      <c r="U210" s="13"/>
      <c r="V210" s="13"/>
      <c r="W210" s="13"/>
      <c r="X210" s="13"/>
      <c r="Y210" s="13"/>
      <c r="Z210" s="13"/>
      <c r="AA210" s="13"/>
      <c r="AB210" s="13"/>
      <c r="AC210" s="13"/>
      <c r="AD210" s="13"/>
      <c r="AE210" s="13"/>
      <c r="AT210" s="239" t="s">
        <v>184</v>
      </c>
      <c r="AU210" s="239" t="s">
        <v>83</v>
      </c>
      <c r="AV210" s="13" t="s">
        <v>83</v>
      </c>
      <c r="AW210" s="13" t="s">
        <v>35</v>
      </c>
      <c r="AX210" s="13" t="s">
        <v>73</v>
      </c>
      <c r="AY210" s="239" t="s">
        <v>146</v>
      </c>
    </row>
    <row r="211" s="13" customFormat="1">
      <c r="A211" s="13"/>
      <c r="B211" s="229"/>
      <c r="C211" s="230"/>
      <c r="D211" s="227" t="s">
        <v>184</v>
      </c>
      <c r="E211" s="231" t="s">
        <v>19</v>
      </c>
      <c r="F211" s="232" t="s">
        <v>752</v>
      </c>
      <c r="G211" s="230"/>
      <c r="H211" s="233">
        <v>48.165999999999997</v>
      </c>
      <c r="I211" s="234"/>
      <c r="J211" s="230"/>
      <c r="K211" s="230"/>
      <c r="L211" s="235"/>
      <c r="M211" s="236"/>
      <c r="N211" s="237"/>
      <c r="O211" s="237"/>
      <c r="P211" s="237"/>
      <c r="Q211" s="237"/>
      <c r="R211" s="237"/>
      <c r="S211" s="237"/>
      <c r="T211" s="238"/>
      <c r="U211" s="13"/>
      <c r="V211" s="13"/>
      <c r="W211" s="13"/>
      <c r="X211" s="13"/>
      <c r="Y211" s="13"/>
      <c r="Z211" s="13"/>
      <c r="AA211" s="13"/>
      <c r="AB211" s="13"/>
      <c r="AC211" s="13"/>
      <c r="AD211" s="13"/>
      <c r="AE211" s="13"/>
      <c r="AT211" s="239" t="s">
        <v>184</v>
      </c>
      <c r="AU211" s="239" t="s">
        <v>83</v>
      </c>
      <c r="AV211" s="13" t="s">
        <v>83</v>
      </c>
      <c r="AW211" s="13" t="s">
        <v>35</v>
      </c>
      <c r="AX211" s="13" t="s">
        <v>73</v>
      </c>
      <c r="AY211" s="239" t="s">
        <v>146</v>
      </c>
    </row>
    <row r="212" s="13" customFormat="1">
      <c r="A212" s="13"/>
      <c r="B212" s="229"/>
      <c r="C212" s="230"/>
      <c r="D212" s="227" t="s">
        <v>184</v>
      </c>
      <c r="E212" s="231" t="s">
        <v>19</v>
      </c>
      <c r="F212" s="232" t="s">
        <v>753</v>
      </c>
      <c r="G212" s="230"/>
      <c r="H212" s="233">
        <v>16.271000000000001</v>
      </c>
      <c r="I212" s="234"/>
      <c r="J212" s="230"/>
      <c r="K212" s="230"/>
      <c r="L212" s="235"/>
      <c r="M212" s="236"/>
      <c r="N212" s="237"/>
      <c r="O212" s="237"/>
      <c r="P212" s="237"/>
      <c r="Q212" s="237"/>
      <c r="R212" s="237"/>
      <c r="S212" s="237"/>
      <c r="T212" s="238"/>
      <c r="U212" s="13"/>
      <c r="V212" s="13"/>
      <c r="W212" s="13"/>
      <c r="X212" s="13"/>
      <c r="Y212" s="13"/>
      <c r="Z212" s="13"/>
      <c r="AA212" s="13"/>
      <c r="AB212" s="13"/>
      <c r="AC212" s="13"/>
      <c r="AD212" s="13"/>
      <c r="AE212" s="13"/>
      <c r="AT212" s="239" t="s">
        <v>184</v>
      </c>
      <c r="AU212" s="239" t="s">
        <v>83</v>
      </c>
      <c r="AV212" s="13" t="s">
        <v>83</v>
      </c>
      <c r="AW212" s="13" t="s">
        <v>35</v>
      </c>
      <c r="AX212" s="13" t="s">
        <v>73</v>
      </c>
      <c r="AY212" s="239" t="s">
        <v>146</v>
      </c>
    </row>
    <row r="213" s="13" customFormat="1">
      <c r="A213" s="13"/>
      <c r="B213" s="229"/>
      <c r="C213" s="230"/>
      <c r="D213" s="227" t="s">
        <v>184</v>
      </c>
      <c r="E213" s="231" t="s">
        <v>19</v>
      </c>
      <c r="F213" s="232" t="s">
        <v>754</v>
      </c>
      <c r="G213" s="230"/>
      <c r="H213" s="233">
        <v>7.7850000000000001</v>
      </c>
      <c r="I213" s="234"/>
      <c r="J213" s="230"/>
      <c r="K213" s="230"/>
      <c r="L213" s="235"/>
      <c r="M213" s="236"/>
      <c r="N213" s="237"/>
      <c r="O213" s="237"/>
      <c r="P213" s="237"/>
      <c r="Q213" s="237"/>
      <c r="R213" s="237"/>
      <c r="S213" s="237"/>
      <c r="T213" s="238"/>
      <c r="U213" s="13"/>
      <c r="V213" s="13"/>
      <c r="W213" s="13"/>
      <c r="X213" s="13"/>
      <c r="Y213" s="13"/>
      <c r="Z213" s="13"/>
      <c r="AA213" s="13"/>
      <c r="AB213" s="13"/>
      <c r="AC213" s="13"/>
      <c r="AD213" s="13"/>
      <c r="AE213" s="13"/>
      <c r="AT213" s="239" t="s">
        <v>184</v>
      </c>
      <c r="AU213" s="239" t="s">
        <v>83</v>
      </c>
      <c r="AV213" s="13" t="s">
        <v>83</v>
      </c>
      <c r="AW213" s="13" t="s">
        <v>35</v>
      </c>
      <c r="AX213" s="13" t="s">
        <v>73</v>
      </c>
      <c r="AY213" s="239" t="s">
        <v>146</v>
      </c>
    </row>
    <row r="214" s="16" customFormat="1">
      <c r="A214" s="16"/>
      <c r="B214" s="276"/>
      <c r="C214" s="277"/>
      <c r="D214" s="227" t="s">
        <v>184</v>
      </c>
      <c r="E214" s="278" t="s">
        <v>19</v>
      </c>
      <c r="F214" s="279" t="s">
        <v>654</v>
      </c>
      <c r="G214" s="277"/>
      <c r="H214" s="280">
        <v>97.329999999999998</v>
      </c>
      <c r="I214" s="281"/>
      <c r="J214" s="277"/>
      <c r="K214" s="277"/>
      <c r="L214" s="282"/>
      <c r="M214" s="283"/>
      <c r="N214" s="284"/>
      <c r="O214" s="284"/>
      <c r="P214" s="284"/>
      <c r="Q214" s="284"/>
      <c r="R214" s="284"/>
      <c r="S214" s="284"/>
      <c r="T214" s="285"/>
      <c r="U214" s="16"/>
      <c r="V214" s="16"/>
      <c r="W214" s="16"/>
      <c r="X214" s="16"/>
      <c r="Y214" s="16"/>
      <c r="Z214" s="16"/>
      <c r="AA214" s="16"/>
      <c r="AB214" s="16"/>
      <c r="AC214" s="16"/>
      <c r="AD214" s="16"/>
      <c r="AE214" s="16"/>
      <c r="AT214" s="286" t="s">
        <v>184</v>
      </c>
      <c r="AU214" s="286" t="s">
        <v>83</v>
      </c>
      <c r="AV214" s="16" t="s">
        <v>163</v>
      </c>
      <c r="AW214" s="16" t="s">
        <v>35</v>
      </c>
      <c r="AX214" s="16" t="s">
        <v>73</v>
      </c>
      <c r="AY214" s="286" t="s">
        <v>146</v>
      </c>
    </row>
    <row r="215" s="15" customFormat="1">
      <c r="A215" s="15"/>
      <c r="B215" s="251"/>
      <c r="C215" s="252"/>
      <c r="D215" s="227" t="s">
        <v>184</v>
      </c>
      <c r="E215" s="253" t="s">
        <v>19</v>
      </c>
      <c r="F215" s="254" t="s">
        <v>755</v>
      </c>
      <c r="G215" s="252"/>
      <c r="H215" s="253" t="s">
        <v>19</v>
      </c>
      <c r="I215" s="255"/>
      <c r="J215" s="252"/>
      <c r="K215" s="252"/>
      <c r="L215" s="256"/>
      <c r="M215" s="257"/>
      <c r="N215" s="258"/>
      <c r="O215" s="258"/>
      <c r="P215" s="258"/>
      <c r="Q215" s="258"/>
      <c r="R215" s="258"/>
      <c r="S215" s="258"/>
      <c r="T215" s="259"/>
      <c r="U215" s="15"/>
      <c r="V215" s="15"/>
      <c r="W215" s="15"/>
      <c r="X215" s="15"/>
      <c r="Y215" s="15"/>
      <c r="Z215" s="15"/>
      <c r="AA215" s="15"/>
      <c r="AB215" s="15"/>
      <c r="AC215" s="15"/>
      <c r="AD215" s="15"/>
      <c r="AE215" s="15"/>
      <c r="AT215" s="260" t="s">
        <v>184</v>
      </c>
      <c r="AU215" s="260" t="s">
        <v>83</v>
      </c>
      <c r="AV215" s="15" t="s">
        <v>81</v>
      </c>
      <c r="AW215" s="15" t="s">
        <v>35</v>
      </c>
      <c r="AX215" s="15" t="s">
        <v>73</v>
      </c>
      <c r="AY215" s="260" t="s">
        <v>146</v>
      </c>
    </row>
    <row r="216" s="13" customFormat="1">
      <c r="A216" s="13"/>
      <c r="B216" s="229"/>
      <c r="C216" s="230"/>
      <c r="D216" s="227" t="s">
        <v>184</v>
      </c>
      <c r="E216" s="231" t="s">
        <v>19</v>
      </c>
      <c r="F216" s="232" t="s">
        <v>756</v>
      </c>
      <c r="G216" s="230"/>
      <c r="H216" s="233">
        <v>5.835</v>
      </c>
      <c r="I216" s="234"/>
      <c r="J216" s="230"/>
      <c r="K216" s="230"/>
      <c r="L216" s="235"/>
      <c r="M216" s="236"/>
      <c r="N216" s="237"/>
      <c r="O216" s="237"/>
      <c r="P216" s="237"/>
      <c r="Q216" s="237"/>
      <c r="R216" s="237"/>
      <c r="S216" s="237"/>
      <c r="T216" s="238"/>
      <c r="U216" s="13"/>
      <c r="V216" s="13"/>
      <c r="W216" s="13"/>
      <c r="X216" s="13"/>
      <c r="Y216" s="13"/>
      <c r="Z216" s="13"/>
      <c r="AA216" s="13"/>
      <c r="AB216" s="13"/>
      <c r="AC216" s="13"/>
      <c r="AD216" s="13"/>
      <c r="AE216" s="13"/>
      <c r="AT216" s="239" t="s">
        <v>184</v>
      </c>
      <c r="AU216" s="239" t="s">
        <v>83</v>
      </c>
      <c r="AV216" s="13" t="s">
        <v>83</v>
      </c>
      <c r="AW216" s="13" t="s">
        <v>35</v>
      </c>
      <c r="AX216" s="13" t="s">
        <v>73</v>
      </c>
      <c r="AY216" s="239" t="s">
        <v>146</v>
      </c>
    </row>
    <row r="217" s="13" customFormat="1">
      <c r="A217" s="13"/>
      <c r="B217" s="229"/>
      <c r="C217" s="230"/>
      <c r="D217" s="227" t="s">
        <v>184</v>
      </c>
      <c r="E217" s="231" t="s">
        <v>19</v>
      </c>
      <c r="F217" s="232" t="s">
        <v>757</v>
      </c>
      <c r="G217" s="230"/>
      <c r="H217" s="233">
        <v>21.678000000000001</v>
      </c>
      <c r="I217" s="234"/>
      <c r="J217" s="230"/>
      <c r="K217" s="230"/>
      <c r="L217" s="235"/>
      <c r="M217" s="236"/>
      <c r="N217" s="237"/>
      <c r="O217" s="237"/>
      <c r="P217" s="237"/>
      <c r="Q217" s="237"/>
      <c r="R217" s="237"/>
      <c r="S217" s="237"/>
      <c r="T217" s="238"/>
      <c r="U217" s="13"/>
      <c r="V217" s="13"/>
      <c r="W217" s="13"/>
      <c r="X217" s="13"/>
      <c r="Y217" s="13"/>
      <c r="Z217" s="13"/>
      <c r="AA217" s="13"/>
      <c r="AB217" s="13"/>
      <c r="AC217" s="13"/>
      <c r="AD217" s="13"/>
      <c r="AE217" s="13"/>
      <c r="AT217" s="239" t="s">
        <v>184</v>
      </c>
      <c r="AU217" s="239" t="s">
        <v>83</v>
      </c>
      <c r="AV217" s="13" t="s">
        <v>83</v>
      </c>
      <c r="AW217" s="13" t="s">
        <v>35</v>
      </c>
      <c r="AX217" s="13" t="s">
        <v>73</v>
      </c>
      <c r="AY217" s="239" t="s">
        <v>146</v>
      </c>
    </row>
    <row r="218" s="13" customFormat="1">
      <c r="A218" s="13"/>
      <c r="B218" s="229"/>
      <c r="C218" s="230"/>
      <c r="D218" s="227" t="s">
        <v>184</v>
      </c>
      <c r="E218" s="231" t="s">
        <v>19</v>
      </c>
      <c r="F218" s="232" t="s">
        <v>758</v>
      </c>
      <c r="G218" s="230"/>
      <c r="H218" s="233">
        <v>0.91700000000000004</v>
      </c>
      <c r="I218" s="234"/>
      <c r="J218" s="230"/>
      <c r="K218" s="230"/>
      <c r="L218" s="235"/>
      <c r="M218" s="236"/>
      <c r="N218" s="237"/>
      <c r="O218" s="237"/>
      <c r="P218" s="237"/>
      <c r="Q218" s="237"/>
      <c r="R218" s="237"/>
      <c r="S218" s="237"/>
      <c r="T218" s="238"/>
      <c r="U218" s="13"/>
      <c r="V218" s="13"/>
      <c r="W218" s="13"/>
      <c r="X218" s="13"/>
      <c r="Y218" s="13"/>
      <c r="Z218" s="13"/>
      <c r="AA218" s="13"/>
      <c r="AB218" s="13"/>
      <c r="AC218" s="13"/>
      <c r="AD218" s="13"/>
      <c r="AE218" s="13"/>
      <c r="AT218" s="239" t="s">
        <v>184</v>
      </c>
      <c r="AU218" s="239" t="s">
        <v>83</v>
      </c>
      <c r="AV218" s="13" t="s">
        <v>83</v>
      </c>
      <c r="AW218" s="13" t="s">
        <v>35</v>
      </c>
      <c r="AX218" s="13" t="s">
        <v>73</v>
      </c>
      <c r="AY218" s="239" t="s">
        <v>146</v>
      </c>
    </row>
    <row r="219" s="16" customFormat="1">
      <c r="A219" s="16"/>
      <c r="B219" s="276"/>
      <c r="C219" s="277"/>
      <c r="D219" s="227" t="s">
        <v>184</v>
      </c>
      <c r="E219" s="278" t="s">
        <v>19</v>
      </c>
      <c r="F219" s="279" t="s">
        <v>654</v>
      </c>
      <c r="G219" s="277"/>
      <c r="H219" s="280">
        <v>28.43</v>
      </c>
      <c r="I219" s="281"/>
      <c r="J219" s="277"/>
      <c r="K219" s="277"/>
      <c r="L219" s="282"/>
      <c r="M219" s="283"/>
      <c r="N219" s="284"/>
      <c r="O219" s="284"/>
      <c r="P219" s="284"/>
      <c r="Q219" s="284"/>
      <c r="R219" s="284"/>
      <c r="S219" s="284"/>
      <c r="T219" s="285"/>
      <c r="U219" s="16"/>
      <c r="V219" s="16"/>
      <c r="W219" s="16"/>
      <c r="X219" s="16"/>
      <c r="Y219" s="16"/>
      <c r="Z219" s="16"/>
      <c r="AA219" s="16"/>
      <c r="AB219" s="16"/>
      <c r="AC219" s="16"/>
      <c r="AD219" s="16"/>
      <c r="AE219" s="16"/>
      <c r="AT219" s="286" t="s">
        <v>184</v>
      </c>
      <c r="AU219" s="286" t="s">
        <v>83</v>
      </c>
      <c r="AV219" s="16" t="s">
        <v>163</v>
      </c>
      <c r="AW219" s="16" t="s">
        <v>35</v>
      </c>
      <c r="AX219" s="16" t="s">
        <v>73</v>
      </c>
      <c r="AY219" s="286" t="s">
        <v>146</v>
      </c>
    </row>
    <row r="220" s="15" customFormat="1">
      <c r="A220" s="15"/>
      <c r="B220" s="251"/>
      <c r="C220" s="252"/>
      <c r="D220" s="227" t="s">
        <v>184</v>
      </c>
      <c r="E220" s="253" t="s">
        <v>19</v>
      </c>
      <c r="F220" s="254" t="s">
        <v>759</v>
      </c>
      <c r="G220" s="252"/>
      <c r="H220" s="253" t="s">
        <v>19</v>
      </c>
      <c r="I220" s="255"/>
      <c r="J220" s="252"/>
      <c r="K220" s="252"/>
      <c r="L220" s="256"/>
      <c r="M220" s="257"/>
      <c r="N220" s="258"/>
      <c r="O220" s="258"/>
      <c r="P220" s="258"/>
      <c r="Q220" s="258"/>
      <c r="R220" s="258"/>
      <c r="S220" s="258"/>
      <c r="T220" s="259"/>
      <c r="U220" s="15"/>
      <c r="V220" s="15"/>
      <c r="W220" s="15"/>
      <c r="X220" s="15"/>
      <c r="Y220" s="15"/>
      <c r="Z220" s="15"/>
      <c r="AA220" s="15"/>
      <c r="AB220" s="15"/>
      <c r="AC220" s="15"/>
      <c r="AD220" s="15"/>
      <c r="AE220" s="15"/>
      <c r="AT220" s="260" t="s">
        <v>184</v>
      </c>
      <c r="AU220" s="260" t="s">
        <v>83</v>
      </c>
      <c r="AV220" s="15" t="s">
        <v>81</v>
      </c>
      <c r="AW220" s="15" t="s">
        <v>35</v>
      </c>
      <c r="AX220" s="15" t="s">
        <v>73</v>
      </c>
      <c r="AY220" s="260" t="s">
        <v>146</v>
      </c>
    </row>
    <row r="221" s="13" customFormat="1">
      <c r="A221" s="13"/>
      <c r="B221" s="229"/>
      <c r="C221" s="230"/>
      <c r="D221" s="227" t="s">
        <v>184</v>
      </c>
      <c r="E221" s="231" t="s">
        <v>19</v>
      </c>
      <c r="F221" s="232" t="s">
        <v>760</v>
      </c>
      <c r="G221" s="230"/>
      <c r="H221" s="233">
        <v>165.69399999999999</v>
      </c>
      <c r="I221" s="234"/>
      <c r="J221" s="230"/>
      <c r="K221" s="230"/>
      <c r="L221" s="235"/>
      <c r="M221" s="236"/>
      <c r="N221" s="237"/>
      <c r="O221" s="237"/>
      <c r="P221" s="237"/>
      <c r="Q221" s="237"/>
      <c r="R221" s="237"/>
      <c r="S221" s="237"/>
      <c r="T221" s="238"/>
      <c r="U221" s="13"/>
      <c r="V221" s="13"/>
      <c r="W221" s="13"/>
      <c r="X221" s="13"/>
      <c r="Y221" s="13"/>
      <c r="Z221" s="13"/>
      <c r="AA221" s="13"/>
      <c r="AB221" s="13"/>
      <c r="AC221" s="13"/>
      <c r="AD221" s="13"/>
      <c r="AE221" s="13"/>
      <c r="AT221" s="239" t="s">
        <v>184</v>
      </c>
      <c r="AU221" s="239" t="s">
        <v>83</v>
      </c>
      <c r="AV221" s="13" t="s">
        <v>83</v>
      </c>
      <c r="AW221" s="13" t="s">
        <v>35</v>
      </c>
      <c r="AX221" s="13" t="s">
        <v>73</v>
      </c>
      <c r="AY221" s="239" t="s">
        <v>146</v>
      </c>
    </row>
    <row r="222" s="13" customFormat="1">
      <c r="A222" s="13"/>
      <c r="B222" s="229"/>
      <c r="C222" s="230"/>
      <c r="D222" s="227" t="s">
        <v>184</v>
      </c>
      <c r="E222" s="231" t="s">
        <v>19</v>
      </c>
      <c r="F222" s="232" t="s">
        <v>761</v>
      </c>
      <c r="G222" s="230"/>
      <c r="H222" s="233">
        <v>64.227999999999994</v>
      </c>
      <c r="I222" s="234"/>
      <c r="J222" s="230"/>
      <c r="K222" s="230"/>
      <c r="L222" s="235"/>
      <c r="M222" s="236"/>
      <c r="N222" s="237"/>
      <c r="O222" s="237"/>
      <c r="P222" s="237"/>
      <c r="Q222" s="237"/>
      <c r="R222" s="237"/>
      <c r="S222" s="237"/>
      <c r="T222" s="238"/>
      <c r="U222" s="13"/>
      <c r="V222" s="13"/>
      <c r="W222" s="13"/>
      <c r="X222" s="13"/>
      <c r="Y222" s="13"/>
      <c r="Z222" s="13"/>
      <c r="AA222" s="13"/>
      <c r="AB222" s="13"/>
      <c r="AC222" s="13"/>
      <c r="AD222" s="13"/>
      <c r="AE222" s="13"/>
      <c r="AT222" s="239" t="s">
        <v>184</v>
      </c>
      <c r="AU222" s="239" t="s">
        <v>83</v>
      </c>
      <c r="AV222" s="13" t="s">
        <v>83</v>
      </c>
      <c r="AW222" s="13" t="s">
        <v>35</v>
      </c>
      <c r="AX222" s="13" t="s">
        <v>73</v>
      </c>
      <c r="AY222" s="239" t="s">
        <v>146</v>
      </c>
    </row>
    <row r="223" s="13" customFormat="1">
      <c r="A223" s="13"/>
      <c r="B223" s="229"/>
      <c r="C223" s="230"/>
      <c r="D223" s="227" t="s">
        <v>184</v>
      </c>
      <c r="E223" s="231" t="s">
        <v>19</v>
      </c>
      <c r="F223" s="232" t="s">
        <v>762</v>
      </c>
      <c r="G223" s="230"/>
      <c r="H223" s="233">
        <v>20.241</v>
      </c>
      <c r="I223" s="234"/>
      <c r="J223" s="230"/>
      <c r="K223" s="230"/>
      <c r="L223" s="235"/>
      <c r="M223" s="236"/>
      <c r="N223" s="237"/>
      <c r="O223" s="237"/>
      <c r="P223" s="237"/>
      <c r="Q223" s="237"/>
      <c r="R223" s="237"/>
      <c r="S223" s="237"/>
      <c r="T223" s="238"/>
      <c r="U223" s="13"/>
      <c r="V223" s="13"/>
      <c r="W223" s="13"/>
      <c r="X223" s="13"/>
      <c r="Y223" s="13"/>
      <c r="Z223" s="13"/>
      <c r="AA223" s="13"/>
      <c r="AB223" s="13"/>
      <c r="AC223" s="13"/>
      <c r="AD223" s="13"/>
      <c r="AE223" s="13"/>
      <c r="AT223" s="239" t="s">
        <v>184</v>
      </c>
      <c r="AU223" s="239" t="s">
        <v>83</v>
      </c>
      <c r="AV223" s="13" t="s">
        <v>83</v>
      </c>
      <c r="AW223" s="13" t="s">
        <v>35</v>
      </c>
      <c r="AX223" s="13" t="s">
        <v>73</v>
      </c>
      <c r="AY223" s="239" t="s">
        <v>146</v>
      </c>
    </row>
    <row r="224" s="16" customFormat="1">
      <c r="A224" s="16"/>
      <c r="B224" s="276"/>
      <c r="C224" s="277"/>
      <c r="D224" s="227" t="s">
        <v>184</v>
      </c>
      <c r="E224" s="278" t="s">
        <v>19</v>
      </c>
      <c r="F224" s="279" t="s">
        <v>654</v>
      </c>
      <c r="G224" s="277"/>
      <c r="H224" s="280">
        <v>250.16300000000001</v>
      </c>
      <c r="I224" s="281"/>
      <c r="J224" s="277"/>
      <c r="K224" s="277"/>
      <c r="L224" s="282"/>
      <c r="M224" s="283"/>
      <c r="N224" s="284"/>
      <c r="O224" s="284"/>
      <c r="P224" s="284"/>
      <c r="Q224" s="284"/>
      <c r="R224" s="284"/>
      <c r="S224" s="284"/>
      <c r="T224" s="285"/>
      <c r="U224" s="16"/>
      <c r="V224" s="16"/>
      <c r="W224" s="16"/>
      <c r="X224" s="16"/>
      <c r="Y224" s="16"/>
      <c r="Z224" s="16"/>
      <c r="AA224" s="16"/>
      <c r="AB224" s="16"/>
      <c r="AC224" s="16"/>
      <c r="AD224" s="16"/>
      <c r="AE224" s="16"/>
      <c r="AT224" s="286" t="s">
        <v>184</v>
      </c>
      <c r="AU224" s="286" t="s">
        <v>83</v>
      </c>
      <c r="AV224" s="16" t="s">
        <v>163</v>
      </c>
      <c r="AW224" s="16" t="s">
        <v>35</v>
      </c>
      <c r="AX224" s="16" t="s">
        <v>73</v>
      </c>
      <c r="AY224" s="286" t="s">
        <v>146</v>
      </c>
    </row>
    <row r="225" s="15" customFormat="1">
      <c r="A225" s="15"/>
      <c r="B225" s="251"/>
      <c r="C225" s="252"/>
      <c r="D225" s="227" t="s">
        <v>184</v>
      </c>
      <c r="E225" s="253" t="s">
        <v>19</v>
      </c>
      <c r="F225" s="254" t="s">
        <v>763</v>
      </c>
      <c r="G225" s="252"/>
      <c r="H225" s="253" t="s">
        <v>19</v>
      </c>
      <c r="I225" s="255"/>
      <c r="J225" s="252"/>
      <c r="K225" s="252"/>
      <c r="L225" s="256"/>
      <c r="M225" s="257"/>
      <c r="N225" s="258"/>
      <c r="O225" s="258"/>
      <c r="P225" s="258"/>
      <c r="Q225" s="258"/>
      <c r="R225" s="258"/>
      <c r="S225" s="258"/>
      <c r="T225" s="259"/>
      <c r="U225" s="15"/>
      <c r="V225" s="15"/>
      <c r="W225" s="15"/>
      <c r="X225" s="15"/>
      <c r="Y225" s="15"/>
      <c r="Z225" s="15"/>
      <c r="AA225" s="15"/>
      <c r="AB225" s="15"/>
      <c r="AC225" s="15"/>
      <c r="AD225" s="15"/>
      <c r="AE225" s="15"/>
      <c r="AT225" s="260" t="s">
        <v>184</v>
      </c>
      <c r="AU225" s="260" t="s">
        <v>83</v>
      </c>
      <c r="AV225" s="15" t="s">
        <v>81</v>
      </c>
      <c r="AW225" s="15" t="s">
        <v>35</v>
      </c>
      <c r="AX225" s="15" t="s">
        <v>73</v>
      </c>
      <c r="AY225" s="260" t="s">
        <v>146</v>
      </c>
    </row>
    <row r="226" s="13" customFormat="1">
      <c r="A226" s="13"/>
      <c r="B226" s="229"/>
      <c r="C226" s="230"/>
      <c r="D226" s="227" t="s">
        <v>184</v>
      </c>
      <c r="E226" s="231" t="s">
        <v>19</v>
      </c>
      <c r="F226" s="232" t="s">
        <v>764</v>
      </c>
      <c r="G226" s="230"/>
      <c r="H226" s="233">
        <v>19.481000000000002</v>
      </c>
      <c r="I226" s="234"/>
      <c r="J226" s="230"/>
      <c r="K226" s="230"/>
      <c r="L226" s="235"/>
      <c r="M226" s="236"/>
      <c r="N226" s="237"/>
      <c r="O226" s="237"/>
      <c r="P226" s="237"/>
      <c r="Q226" s="237"/>
      <c r="R226" s="237"/>
      <c r="S226" s="237"/>
      <c r="T226" s="238"/>
      <c r="U226" s="13"/>
      <c r="V226" s="13"/>
      <c r="W226" s="13"/>
      <c r="X226" s="13"/>
      <c r="Y226" s="13"/>
      <c r="Z226" s="13"/>
      <c r="AA226" s="13"/>
      <c r="AB226" s="13"/>
      <c r="AC226" s="13"/>
      <c r="AD226" s="13"/>
      <c r="AE226" s="13"/>
      <c r="AT226" s="239" t="s">
        <v>184</v>
      </c>
      <c r="AU226" s="239" t="s">
        <v>83</v>
      </c>
      <c r="AV226" s="13" t="s">
        <v>83</v>
      </c>
      <c r="AW226" s="13" t="s">
        <v>35</v>
      </c>
      <c r="AX226" s="13" t="s">
        <v>73</v>
      </c>
      <c r="AY226" s="239" t="s">
        <v>146</v>
      </c>
    </row>
    <row r="227" s="13" customFormat="1">
      <c r="A227" s="13"/>
      <c r="B227" s="229"/>
      <c r="C227" s="230"/>
      <c r="D227" s="227" t="s">
        <v>184</v>
      </c>
      <c r="E227" s="231" t="s">
        <v>19</v>
      </c>
      <c r="F227" s="232" t="s">
        <v>765</v>
      </c>
      <c r="G227" s="230"/>
      <c r="H227" s="233">
        <v>19.469000000000001</v>
      </c>
      <c r="I227" s="234"/>
      <c r="J227" s="230"/>
      <c r="K227" s="230"/>
      <c r="L227" s="235"/>
      <c r="M227" s="236"/>
      <c r="N227" s="237"/>
      <c r="O227" s="237"/>
      <c r="P227" s="237"/>
      <c r="Q227" s="237"/>
      <c r="R227" s="237"/>
      <c r="S227" s="237"/>
      <c r="T227" s="238"/>
      <c r="U227" s="13"/>
      <c r="V227" s="13"/>
      <c r="W227" s="13"/>
      <c r="X227" s="13"/>
      <c r="Y227" s="13"/>
      <c r="Z227" s="13"/>
      <c r="AA227" s="13"/>
      <c r="AB227" s="13"/>
      <c r="AC227" s="13"/>
      <c r="AD227" s="13"/>
      <c r="AE227" s="13"/>
      <c r="AT227" s="239" t="s">
        <v>184</v>
      </c>
      <c r="AU227" s="239" t="s">
        <v>83</v>
      </c>
      <c r="AV227" s="13" t="s">
        <v>83</v>
      </c>
      <c r="AW227" s="13" t="s">
        <v>35</v>
      </c>
      <c r="AX227" s="13" t="s">
        <v>73</v>
      </c>
      <c r="AY227" s="239" t="s">
        <v>146</v>
      </c>
    </row>
    <row r="228" s="13" customFormat="1">
      <c r="A228" s="13"/>
      <c r="B228" s="229"/>
      <c r="C228" s="230"/>
      <c r="D228" s="227" t="s">
        <v>184</v>
      </c>
      <c r="E228" s="231" t="s">
        <v>19</v>
      </c>
      <c r="F228" s="232" t="s">
        <v>766</v>
      </c>
      <c r="G228" s="230"/>
      <c r="H228" s="233">
        <v>52.493000000000002</v>
      </c>
      <c r="I228" s="234"/>
      <c r="J228" s="230"/>
      <c r="K228" s="230"/>
      <c r="L228" s="235"/>
      <c r="M228" s="236"/>
      <c r="N228" s="237"/>
      <c r="O228" s="237"/>
      <c r="P228" s="237"/>
      <c r="Q228" s="237"/>
      <c r="R228" s="237"/>
      <c r="S228" s="237"/>
      <c r="T228" s="238"/>
      <c r="U228" s="13"/>
      <c r="V228" s="13"/>
      <c r="W228" s="13"/>
      <c r="X228" s="13"/>
      <c r="Y228" s="13"/>
      <c r="Z228" s="13"/>
      <c r="AA228" s="13"/>
      <c r="AB228" s="13"/>
      <c r="AC228" s="13"/>
      <c r="AD228" s="13"/>
      <c r="AE228" s="13"/>
      <c r="AT228" s="239" t="s">
        <v>184</v>
      </c>
      <c r="AU228" s="239" t="s">
        <v>83</v>
      </c>
      <c r="AV228" s="13" t="s">
        <v>83</v>
      </c>
      <c r="AW228" s="13" t="s">
        <v>35</v>
      </c>
      <c r="AX228" s="13" t="s">
        <v>73</v>
      </c>
      <c r="AY228" s="239" t="s">
        <v>146</v>
      </c>
    </row>
    <row r="229" s="16" customFormat="1">
      <c r="A229" s="16"/>
      <c r="B229" s="276"/>
      <c r="C229" s="277"/>
      <c r="D229" s="227" t="s">
        <v>184</v>
      </c>
      <c r="E229" s="278" t="s">
        <v>19</v>
      </c>
      <c r="F229" s="279" t="s">
        <v>654</v>
      </c>
      <c r="G229" s="277"/>
      <c r="H229" s="280">
        <v>91.442999999999998</v>
      </c>
      <c r="I229" s="281"/>
      <c r="J229" s="277"/>
      <c r="K229" s="277"/>
      <c r="L229" s="282"/>
      <c r="M229" s="283"/>
      <c r="N229" s="284"/>
      <c r="O229" s="284"/>
      <c r="P229" s="284"/>
      <c r="Q229" s="284"/>
      <c r="R229" s="284"/>
      <c r="S229" s="284"/>
      <c r="T229" s="285"/>
      <c r="U229" s="16"/>
      <c r="V229" s="16"/>
      <c r="W229" s="16"/>
      <c r="X229" s="16"/>
      <c r="Y229" s="16"/>
      <c r="Z229" s="16"/>
      <c r="AA229" s="16"/>
      <c r="AB229" s="16"/>
      <c r="AC229" s="16"/>
      <c r="AD229" s="16"/>
      <c r="AE229" s="16"/>
      <c r="AT229" s="286" t="s">
        <v>184</v>
      </c>
      <c r="AU229" s="286" t="s">
        <v>83</v>
      </c>
      <c r="AV229" s="16" t="s">
        <v>163</v>
      </c>
      <c r="AW229" s="16" t="s">
        <v>35</v>
      </c>
      <c r="AX229" s="16" t="s">
        <v>73</v>
      </c>
      <c r="AY229" s="286" t="s">
        <v>146</v>
      </c>
    </row>
    <row r="230" s="15" customFormat="1">
      <c r="A230" s="15"/>
      <c r="B230" s="251"/>
      <c r="C230" s="252"/>
      <c r="D230" s="227" t="s">
        <v>184</v>
      </c>
      <c r="E230" s="253" t="s">
        <v>19</v>
      </c>
      <c r="F230" s="254" t="s">
        <v>767</v>
      </c>
      <c r="G230" s="252"/>
      <c r="H230" s="253" t="s">
        <v>19</v>
      </c>
      <c r="I230" s="255"/>
      <c r="J230" s="252"/>
      <c r="K230" s="252"/>
      <c r="L230" s="256"/>
      <c r="M230" s="257"/>
      <c r="N230" s="258"/>
      <c r="O230" s="258"/>
      <c r="P230" s="258"/>
      <c r="Q230" s="258"/>
      <c r="R230" s="258"/>
      <c r="S230" s="258"/>
      <c r="T230" s="259"/>
      <c r="U230" s="15"/>
      <c r="V230" s="15"/>
      <c r="W230" s="15"/>
      <c r="X230" s="15"/>
      <c r="Y230" s="15"/>
      <c r="Z230" s="15"/>
      <c r="AA230" s="15"/>
      <c r="AB230" s="15"/>
      <c r="AC230" s="15"/>
      <c r="AD230" s="15"/>
      <c r="AE230" s="15"/>
      <c r="AT230" s="260" t="s">
        <v>184</v>
      </c>
      <c r="AU230" s="260" t="s">
        <v>83</v>
      </c>
      <c r="AV230" s="15" t="s">
        <v>81</v>
      </c>
      <c r="AW230" s="15" t="s">
        <v>35</v>
      </c>
      <c r="AX230" s="15" t="s">
        <v>73</v>
      </c>
      <c r="AY230" s="260" t="s">
        <v>146</v>
      </c>
    </row>
    <row r="231" s="13" customFormat="1">
      <c r="A231" s="13"/>
      <c r="B231" s="229"/>
      <c r="C231" s="230"/>
      <c r="D231" s="227" t="s">
        <v>184</v>
      </c>
      <c r="E231" s="231" t="s">
        <v>19</v>
      </c>
      <c r="F231" s="232" t="s">
        <v>768</v>
      </c>
      <c r="G231" s="230"/>
      <c r="H231" s="233">
        <v>5.8499999999999996</v>
      </c>
      <c r="I231" s="234"/>
      <c r="J231" s="230"/>
      <c r="K231" s="230"/>
      <c r="L231" s="235"/>
      <c r="M231" s="236"/>
      <c r="N231" s="237"/>
      <c r="O231" s="237"/>
      <c r="P231" s="237"/>
      <c r="Q231" s="237"/>
      <c r="R231" s="237"/>
      <c r="S231" s="237"/>
      <c r="T231" s="238"/>
      <c r="U231" s="13"/>
      <c r="V231" s="13"/>
      <c r="W231" s="13"/>
      <c r="X231" s="13"/>
      <c r="Y231" s="13"/>
      <c r="Z231" s="13"/>
      <c r="AA231" s="13"/>
      <c r="AB231" s="13"/>
      <c r="AC231" s="13"/>
      <c r="AD231" s="13"/>
      <c r="AE231" s="13"/>
      <c r="AT231" s="239" t="s">
        <v>184</v>
      </c>
      <c r="AU231" s="239" t="s">
        <v>83</v>
      </c>
      <c r="AV231" s="13" t="s">
        <v>83</v>
      </c>
      <c r="AW231" s="13" t="s">
        <v>35</v>
      </c>
      <c r="AX231" s="13" t="s">
        <v>73</v>
      </c>
      <c r="AY231" s="239" t="s">
        <v>146</v>
      </c>
    </row>
    <row r="232" s="16" customFormat="1">
      <c r="A232" s="16"/>
      <c r="B232" s="276"/>
      <c r="C232" s="277"/>
      <c r="D232" s="227" t="s">
        <v>184</v>
      </c>
      <c r="E232" s="278" t="s">
        <v>19</v>
      </c>
      <c r="F232" s="279" t="s">
        <v>654</v>
      </c>
      <c r="G232" s="277"/>
      <c r="H232" s="280">
        <v>5.8499999999999996</v>
      </c>
      <c r="I232" s="281"/>
      <c r="J232" s="277"/>
      <c r="K232" s="277"/>
      <c r="L232" s="282"/>
      <c r="M232" s="283"/>
      <c r="N232" s="284"/>
      <c r="O232" s="284"/>
      <c r="P232" s="284"/>
      <c r="Q232" s="284"/>
      <c r="R232" s="284"/>
      <c r="S232" s="284"/>
      <c r="T232" s="285"/>
      <c r="U232" s="16"/>
      <c r="V232" s="16"/>
      <c r="W232" s="16"/>
      <c r="X232" s="16"/>
      <c r="Y232" s="16"/>
      <c r="Z232" s="16"/>
      <c r="AA232" s="16"/>
      <c r="AB232" s="16"/>
      <c r="AC232" s="16"/>
      <c r="AD232" s="16"/>
      <c r="AE232" s="16"/>
      <c r="AT232" s="286" t="s">
        <v>184</v>
      </c>
      <c r="AU232" s="286" t="s">
        <v>83</v>
      </c>
      <c r="AV232" s="16" t="s">
        <v>163</v>
      </c>
      <c r="AW232" s="16" t="s">
        <v>35</v>
      </c>
      <c r="AX232" s="16" t="s">
        <v>73</v>
      </c>
      <c r="AY232" s="286" t="s">
        <v>146</v>
      </c>
    </row>
    <row r="233" s="13" customFormat="1">
      <c r="A233" s="13"/>
      <c r="B233" s="229"/>
      <c r="C233" s="230"/>
      <c r="D233" s="227" t="s">
        <v>184</v>
      </c>
      <c r="E233" s="231" t="s">
        <v>19</v>
      </c>
      <c r="F233" s="232" t="s">
        <v>769</v>
      </c>
      <c r="G233" s="230"/>
      <c r="H233" s="233">
        <v>11.699999999999999</v>
      </c>
      <c r="I233" s="234"/>
      <c r="J233" s="230"/>
      <c r="K233" s="230"/>
      <c r="L233" s="235"/>
      <c r="M233" s="236"/>
      <c r="N233" s="237"/>
      <c r="O233" s="237"/>
      <c r="P233" s="237"/>
      <c r="Q233" s="237"/>
      <c r="R233" s="237"/>
      <c r="S233" s="237"/>
      <c r="T233" s="238"/>
      <c r="U233" s="13"/>
      <c r="V233" s="13"/>
      <c r="W233" s="13"/>
      <c r="X233" s="13"/>
      <c r="Y233" s="13"/>
      <c r="Z233" s="13"/>
      <c r="AA233" s="13"/>
      <c r="AB233" s="13"/>
      <c r="AC233" s="13"/>
      <c r="AD233" s="13"/>
      <c r="AE233" s="13"/>
      <c r="AT233" s="239" t="s">
        <v>184</v>
      </c>
      <c r="AU233" s="239" t="s">
        <v>83</v>
      </c>
      <c r="AV233" s="13" t="s">
        <v>83</v>
      </c>
      <c r="AW233" s="13" t="s">
        <v>35</v>
      </c>
      <c r="AX233" s="13" t="s">
        <v>73</v>
      </c>
      <c r="AY233" s="239" t="s">
        <v>146</v>
      </c>
    </row>
    <row r="234" s="16" customFormat="1">
      <c r="A234" s="16"/>
      <c r="B234" s="276"/>
      <c r="C234" s="277"/>
      <c r="D234" s="227" t="s">
        <v>184</v>
      </c>
      <c r="E234" s="278" t="s">
        <v>19</v>
      </c>
      <c r="F234" s="279" t="s">
        <v>654</v>
      </c>
      <c r="G234" s="277"/>
      <c r="H234" s="280">
        <v>11.699999999999999</v>
      </c>
      <c r="I234" s="281"/>
      <c r="J234" s="277"/>
      <c r="K234" s="277"/>
      <c r="L234" s="282"/>
      <c r="M234" s="283"/>
      <c r="N234" s="284"/>
      <c r="O234" s="284"/>
      <c r="P234" s="284"/>
      <c r="Q234" s="284"/>
      <c r="R234" s="284"/>
      <c r="S234" s="284"/>
      <c r="T234" s="285"/>
      <c r="U234" s="16"/>
      <c r="V234" s="16"/>
      <c r="W234" s="16"/>
      <c r="X234" s="16"/>
      <c r="Y234" s="16"/>
      <c r="Z234" s="16"/>
      <c r="AA234" s="16"/>
      <c r="AB234" s="16"/>
      <c r="AC234" s="16"/>
      <c r="AD234" s="16"/>
      <c r="AE234" s="16"/>
      <c r="AT234" s="286" t="s">
        <v>184</v>
      </c>
      <c r="AU234" s="286" t="s">
        <v>83</v>
      </c>
      <c r="AV234" s="16" t="s">
        <v>163</v>
      </c>
      <c r="AW234" s="16" t="s">
        <v>35</v>
      </c>
      <c r="AX234" s="16" t="s">
        <v>73</v>
      </c>
      <c r="AY234" s="286" t="s">
        <v>146</v>
      </c>
    </row>
    <row r="235" s="15" customFormat="1">
      <c r="A235" s="15"/>
      <c r="B235" s="251"/>
      <c r="C235" s="252"/>
      <c r="D235" s="227" t="s">
        <v>184</v>
      </c>
      <c r="E235" s="253" t="s">
        <v>19</v>
      </c>
      <c r="F235" s="254" t="s">
        <v>770</v>
      </c>
      <c r="G235" s="252"/>
      <c r="H235" s="253" t="s">
        <v>19</v>
      </c>
      <c r="I235" s="255"/>
      <c r="J235" s="252"/>
      <c r="K235" s="252"/>
      <c r="L235" s="256"/>
      <c r="M235" s="257"/>
      <c r="N235" s="258"/>
      <c r="O235" s="258"/>
      <c r="P235" s="258"/>
      <c r="Q235" s="258"/>
      <c r="R235" s="258"/>
      <c r="S235" s="258"/>
      <c r="T235" s="259"/>
      <c r="U235" s="15"/>
      <c r="V235" s="15"/>
      <c r="W235" s="15"/>
      <c r="X235" s="15"/>
      <c r="Y235" s="15"/>
      <c r="Z235" s="15"/>
      <c r="AA235" s="15"/>
      <c r="AB235" s="15"/>
      <c r="AC235" s="15"/>
      <c r="AD235" s="15"/>
      <c r="AE235" s="15"/>
      <c r="AT235" s="260" t="s">
        <v>184</v>
      </c>
      <c r="AU235" s="260" t="s">
        <v>83</v>
      </c>
      <c r="AV235" s="15" t="s">
        <v>81</v>
      </c>
      <c r="AW235" s="15" t="s">
        <v>35</v>
      </c>
      <c r="AX235" s="15" t="s">
        <v>73</v>
      </c>
      <c r="AY235" s="260" t="s">
        <v>146</v>
      </c>
    </row>
    <row r="236" s="13" customFormat="1">
      <c r="A236" s="13"/>
      <c r="B236" s="229"/>
      <c r="C236" s="230"/>
      <c r="D236" s="227" t="s">
        <v>184</v>
      </c>
      <c r="E236" s="231" t="s">
        <v>19</v>
      </c>
      <c r="F236" s="232" t="s">
        <v>771</v>
      </c>
      <c r="G236" s="230"/>
      <c r="H236" s="233">
        <v>5.1840000000000002</v>
      </c>
      <c r="I236" s="234"/>
      <c r="J236" s="230"/>
      <c r="K236" s="230"/>
      <c r="L236" s="235"/>
      <c r="M236" s="236"/>
      <c r="N236" s="237"/>
      <c r="O236" s="237"/>
      <c r="P236" s="237"/>
      <c r="Q236" s="237"/>
      <c r="R236" s="237"/>
      <c r="S236" s="237"/>
      <c r="T236" s="238"/>
      <c r="U236" s="13"/>
      <c r="V236" s="13"/>
      <c r="W236" s="13"/>
      <c r="X236" s="13"/>
      <c r="Y236" s="13"/>
      <c r="Z236" s="13"/>
      <c r="AA236" s="13"/>
      <c r="AB236" s="13"/>
      <c r="AC236" s="13"/>
      <c r="AD236" s="13"/>
      <c r="AE236" s="13"/>
      <c r="AT236" s="239" t="s">
        <v>184</v>
      </c>
      <c r="AU236" s="239" t="s">
        <v>83</v>
      </c>
      <c r="AV236" s="13" t="s">
        <v>83</v>
      </c>
      <c r="AW236" s="13" t="s">
        <v>35</v>
      </c>
      <c r="AX236" s="13" t="s">
        <v>73</v>
      </c>
      <c r="AY236" s="239" t="s">
        <v>146</v>
      </c>
    </row>
    <row r="237" s="13" customFormat="1">
      <c r="A237" s="13"/>
      <c r="B237" s="229"/>
      <c r="C237" s="230"/>
      <c r="D237" s="227" t="s">
        <v>184</v>
      </c>
      <c r="E237" s="231" t="s">
        <v>19</v>
      </c>
      <c r="F237" s="232" t="s">
        <v>772</v>
      </c>
      <c r="G237" s="230"/>
      <c r="H237" s="233">
        <v>85.018000000000001</v>
      </c>
      <c r="I237" s="234"/>
      <c r="J237" s="230"/>
      <c r="K237" s="230"/>
      <c r="L237" s="235"/>
      <c r="M237" s="236"/>
      <c r="N237" s="237"/>
      <c r="O237" s="237"/>
      <c r="P237" s="237"/>
      <c r="Q237" s="237"/>
      <c r="R237" s="237"/>
      <c r="S237" s="237"/>
      <c r="T237" s="238"/>
      <c r="U237" s="13"/>
      <c r="V237" s="13"/>
      <c r="W237" s="13"/>
      <c r="X237" s="13"/>
      <c r="Y237" s="13"/>
      <c r="Z237" s="13"/>
      <c r="AA237" s="13"/>
      <c r="AB237" s="13"/>
      <c r="AC237" s="13"/>
      <c r="AD237" s="13"/>
      <c r="AE237" s="13"/>
      <c r="AT237" s="239" t="s">
        <v>184</v>
      </c>
      <c r="AU237" s="239" t="s">
        <v>83</v>
      </c>
      <c r="AV237" s="13" t="s">
        <v>83</v>
      </c>
      <c r="AW237" s="13" t="s">
        <v>35</v>
      </c>
      <c r="AX237" s="13" t="s">
        <v>73</v>
      </c>
      <c r="AY237" s="239" t="s">
        <v>146</v>
      </c>
    </row>
    <row r="238" s="13" customFormat="1">
      <c r="A238" s="13"/>
      <c r="B238" s="229"/>
      <c r="C238" s="230"/>
      <c r="D238" s="227" t="s">
        <v>184</v>
      </c>
      <c r="E238" s="231" t="s">
        <v>19</v>
      </c>
      <c r="F238" s="232" t="s">
        <v>773</v>
      </c>
      <c r="G238" s="230"/>
      <c r="H238" s="233">
        <v>222.91200000000001</v>
      </c>
      <c r="I238" s="234"/>
      <c r="J238" s="230"/>
      <c r="K238" s="230"/>
      <c r="L238" s="235"/>
      <c r="M238" s="236"/>
      <c r="N238" s="237"/>
      <c r="O238" s="237"/>
      <c r="P238" s="237"/>
      <c r="Q238" s="237"/>
      <c r="R238" s="237"/>
      <c r="S238" s="237"/>
      <c r="T238" s="238"/>
      <c r="U238" s="13"/>
      <c r="V238" s="13"/>
      <c r="W238" s="13"/>
      <c r="X238" s="13"/>
      <c r="Y238" s="13"/>
      <c r="Z238" s="13"/>
      <c r="AA238" s="13"/>
      <c r="AB238" s="13"/>
      <c r="AC238" s="13"/>
      <c r="AD238" s="13"/>
      <c r="AE238" s="13"/>
      <c r="AT238" s="239" t="s">
        <v>184</v>
      </c>
      <c r="AU238" s="239" t="s">
        <v>83</v>
      </c>
      <c r="AV238" s="13" t="s">
        <v>83</v>
      </c>
      <c r="AW238" s="13" t="s">
        <v>35</v>
      </c>
      <c r="AX238" s="13" t="s">
        <v>73</v>
      </c>
      <c r="AY238" s="239" t="s">
        <v>146</v>
      </c>
    </row>
    <row r="239" s="13" customFormat="1">
      <c r="A239" s="13"/>
      <c r="B239" s="229"/>
      <c r="C239" s="230"/>
      <c r="D239" s="227" t="s">
        <v>184</v>
      </c>
      <c r="E239" s="231" t="s">
        <v>19</v>
      </c>
      <c r="F239" s="232" t="s">
        <v>774</v>
      </c>
      <c r="G239" s="230"/>
      <c r="H239" s="233">
        <v>8.6400000000000006</v>
      </c>
      <c r="I239" s="234"/>
      <c r="J239" s="230"/>
      <c r="K239" s="230"/>
      <c r="L239" s="235"/>
      <c r="M239" s="236"/>
      <c r="N239" s="237"/>
      <c r="O239" s="237"/>
      <c r="P239" s="237"/>
      <c r="Q239" s="237"/>
      <c r="R239" s="237"/>
      <c r="S239" s="237"/>
      <c r="T239" s="238"/>
      <c r="U239" s="13"/>
      <c r="V239" s="13"/>
      <c r="W239" s="13"/>
      <c r="X239" s="13"/>
      <c r="Y239" s="13"/>
      <c r="Z239" s="13"/>
      <c r="AA239" s="13"/>
      <c r="AB239" s="13"/>
      <c r="AC239" s="13"/>
      <c r="AD239" s="13"/>
      <c r="AE239" s="13"/>
      <c r="AT239" s="239" t="s">
        <v>184</v>
      </c>
      <c r="AU239" s="239" t="s">
        <v>83</v>
      </c>
      <c r="AV239" s="13" t="s">
        <v>83</v>
      </c>
      <c r="AW239" s="13" t="s">
        <v>35</v>
      </c>
      <c r="AX239" s="13" t="s">
        <v>73</v>
      </c>
      <c r="AY239" s="239" t="s">
        <v>146</v>
      </c>
    </row>
    <row r="240" s="13" customFormat="1">
      <c r="A240" s="13"/>
      <c r="B240" s="229"/>
      <c r="C240" s="230"/>
      <c r="D240" s="227" t="s">
        <v>184</v>
      </c>
      <c r="E240" s="231" t="s">
        <v>19</v>
      </c>
      <c r="F240" s="232" t="s">
        <v>775</v>
      </c>
      <c r="G240" s="230"/>
      <c r="H240" s="233">
        <v>245.203</v>
      </c>
      <c r="I240" s="234"/>
      <c r="J240" s="230"/>
      <c r="K240" s="230"/>
      <c r="L240" s="235"/>
      <c r="M240" s="236"/>
      <c r="N240" s="237"/>
      <c r="O240" s="237"/>
      <c r="P240" s="237"/>
      <c r="Q240" s="237"/>
      <c r="R240" s="237"/>
      <c r="S240" s="237"/>
      <c r="T240" s="238"/>
      <c r="U240" s="13"/>
      <c r="V240" s="13"/>
      <c r="W240" s="13"/>
      <c r="X240" s="13"/>
      <c r="Y240" s="13"/>
      <c r="Z240" s="13"/>
      <c r="AA240" s="13"/>
      <c r="AB240" s="13"/>
      <c r="AC240" s="13"/>
      <c r="AD240" s="13"/>
      <c r="AE240" s="13"/>
      <c r="AT240" s="239" t="s">
        <v>184</v>
      </c>
      <c r="AU240" s="239" t="s">
        <v>83</v>
      </c>
      <c r="AV240" s="13" t="s">
        <v>83</v>
      </c>
      <c r="AW240" s="13" t="s">
        <v>35</v>
      </c>
      <c r="AX240" s="13" t="s">
        <v>73</v>
      </c>
      <c r="AY240" s="239" t="s">
        <v>146</v>
      </c>
    </row>
    <row r="241" s="13" customFormat="1">
      <c r="A241" s="13"/>
      <c r="B241" s="229"/>
      <c r="C241" s="230"/>
      <c r="D241" s="227" t="s">
        <v>184</v>
      </c>
      <c r="E241" s="231" t="s">
        <v>19</v>
      </c>
      <c r="F241" s="232" t="s">
        <v>776</v>
      </c>
      <c r="G241" s="230"/>
      <c r="H241" s="233">
        <v>9.5039999999999996</v>
      </c>
      <c r="I241" s="234"/>
      <c r="J241" s="230"/>
      <c r="K241" s="230"/>
      <c r="L241" s="235"/>
      <c r="M241" s="236"/>
      <c r="N241" s="237"/>
      <c r="O241" s="237"/>
      <c r="P241" s="237"/>
      <c r="Q241" s="237"/>
      <c r="R241" s="237"/>
      <c r="S241" s="237"/>
      <c r="T241" s="238"/>
      <c r="U241" s="13"/>
      <c r="V241" s="13"/>
      <c r="W241" s="13"/>
      <c r="X241" s="13"/>
      <c r="Y241" s="13"/>
      <c r="Z241" s="13"/>
      <c r="AA241" s="13"/>
      <c r="AB241" s="13"/>
      <c r="AC241" s="13"/>
      <c r="AD241" s="13"/>
      <c r="AE241" s="13"/>
      <c r="AT241" s="239" t="s">
        <v>184</v>
      </c>
      <c r="AU241" s="239" t="s">
        <v>83</v>
      </c>
      <c r="AV241" s="13" t="s">
        <v>83</v>
      </c>
      <c r="AW241" s="13" t="s">
        <v>35</v>
      </c>
      <c r="AX241" s="13" t="s">
        <v>73</v>
      </c>
      <c r="AY241" s="239" t="s">
        <v>146</v>
      </c>
    </row>
    <row r="242" s="16" customFormat="1">
      <c r="A242" s="16"/>
      <c r="B242" s="276"/>
      <c r="C242" s="277"/>
      <c r="D242" s="227" t="s">
        <v>184</v>
      </c>
      <c r="E242" s="278" t="s">
        <v>19</v>
      </c>
      <c r="F242" s="279" t="s">
        <v>654</v>
      </c>
      <c r="G242" s="277"/>
      <c r="H242" s="280">
        <v>576.46100000000001</v>
      </c>
      <c r="I242" s="281"/>
      <c r="J242" s="277"/>
      <c r="K242" s="277"/>
      <c r="L242" s="282"/>
      <c r="M242" s="283"/>
      <c r="N242" s="284"/>
      <c r="O242" s="284"/>
      <c r="P242" s="284"/>
      <c r="Q242" s="284"/>
      <c r="R242" s="284"/>
      <c r="S242" s="284"/>
      <c r="T242" s="285"/>
      <c r="U242" s="16"/>
      <c r="V242" s="16"/>
      <c r="W242" s="16"/>
      <c r="X242" s="16"/>
      <c r="Y242" s="16"/>
      <c r="Z242" s="16"/>
      <c r="AA242" s="16"/>
      <c r="AB242" s="16"/>
      <c r="AC242" s="16"/>
      <c r="AD242" s="16"/>
      <c r="AE242" s="16"/>
      <c r="AT242" s="286" t="s">
        <v>184</v>
      </c>
      <c r="AU242" s="286" t="s">
        <v>83</v>
      </c>
      <c r="AV242" s="16" t="s">
        <v>163</v>
      </c>
      <c r="AW242" s="16" t="s">
        <v>35</v>
      </c>
      <c r="AX242" s="16" t="s">
        <v>73</v>
      </c>
      <c r="AY242" s="286" t="s">
        <v>146</v>
      </c>
    </row>
    <row r="243" s="14" customFormat="1">
      <c r="A243" s="14"/>
      <c r="B243" s="240"/>
      <c r="C243" s="241"/>
      <c r="D243" s="227" t="s">
        <v>184</v>
      </c>
      <c r="E243" s="242" t="s">
        <v>19</v>
      </c>
      <c r="F243" s="243" t="s">
        <v>189</v>
      </c>
      <c r="G243" s="241"/>
      <c r="H243" s="244">
        <v>1061.377</v>
      </c>
      <c r="I243" s="245"/>
      <c r="J243" s="241"/>
      <c r="K243" s="241"/>
      <c r="L243" s="246"/>
      <c r="M243" s="247"/>
      <c r="N243" s="248"/>
      <c r="O243" s="248"/>
      <c r="P243" s="248"/>
      <c r="Q243" s="248"/>
      <c r="R243" s="248"/>
      <c r="S243" s="248"/>
      <c r="T243" s="249"/>
      <c r="U243" s="14"/>
      <c r="V243" s="14"/>
      <c r="W243" s="14"/>
      <c r="X243" s="14"/>
      <c r="Y243" s="14"/>
      <c r="Z243" s="14"/>
      <c r="AA243" s="14"/>
      <c r="AB243" s="14"/>
      <c r="AC243" s="14"/>
      <c r="AD243" s="14"/>
      <c r="AE243" s="14"/>
      <c r="AT243" s="250" t="s">
        <v>184</v>
      </c>
      <c r="AU243" s="250" t="s">
        <v>83</v>
      </c>
      <c r="AV243" s="14" t="s">
        <v>152</v>
      </c>
      <c r="AW243" s="14" t="s">
        <v>35</v>
      </c>
      <c r="AX243" s="14" t="s">
        <v>73</v>
      </c>
      <c r="AY243" s="250" t="s">
        <v>146</v>
      </c>
    </row>
    <row r="244" s="15" customFormat="1">
      <c r="A244" s="15"/>
      <c r="B244" s="251"/>
      <c r="C244" s="252"/>
      <c r="D244" s="227" t="s">
        <v>184</v>
      </c>
      <c r="E244" s="253" t="s">
        <v>19</v>
      </c>
      <c r="F244" s="254" t="s">
        <v>777</v>
      </c>
      <c r="G244" s="252"/>
      <c r="H244" s="253" t="s">
        <v>19</v>
      </c>
      <c r="I244" s="255"/>
      <c r="J244" s="252"/>
      <c r="K244" s="252"/>
      <c r="L244" s="256"/>
      <c r="M244" s="257"/>
      <c r="N244" s="258"/>
      <c r="O244" s="258"/>
      <c r="P244" s="258"/>
      <c r="Q244" s="258"/>
      <c r="R244" s="258"/>
      <c r="S244" s="258"/>
      <c r="T244" s="259"/>
      <c r="U244" s="15"/>
      <c r="V244" s="15"/>
      <c r="W244" s="15"/>
      <c r="X244" s="15"/>
      <c r="Y244" s="15"/>
      <c r="Z244" s="15"/>
      <c r="AA244" s="15"/>
      <c r="AB244" s="15"/>
      <c r="AC244" s="15"/>
      <c r="AD244" s="15"/>
      <c r="AE244" s="15"/>
      <c r="AT244" s="260" t="s">
        <v>184</v>
      </c>
      <c r="AU244" s="260" t="s">
        <v>83</v>
      </c>
      <c r="AV244" s="15" t="s">
        <v>81</v>
      </c>
      <c r="AW244" s="15" t="s">
        <v>35</v>
      </c>
      <c r="AX244" s="15" t="s">
        <v>73</v>
      </c>
      <c r="AY244" s="260" t="s">
        <v>146</v>
      </c>
    </row>
    <row r="245" s="13" customFormat="1">
      <c r="A245" s="13"/>
      <c r="B245" s="229"/>
      <c r="C245" s="230"/>
      <c r="D245" s="227" t="s">
        <v>184</v>
      </c>
      <c r="E245" s="231" t="s">
        <v>19</v>
      </c>
      <c r="F245" s="232" t="s">
        <v>778</v>
      </c>
      <c r="G245" s="230"/>
      <c r="H245" s="233">
        <v>308.19999999999999</v>
      </c>
      <c r="I245" s="234"/>
      <c r="J245" s="230"/>
      <c r="K245" s="230"/>
      <c r="L245" s="235"/>
      <c r="M245" s="236"/>
      <c r="N245" s="237"/>
      <c r="O245" s="237"/>
      <c r="P245" s="237"/>
      <c r="Q245" s="237"/>
      <c r="R245" s="237"/>
      <c r="S245" s="237"/>
      <c r="T245" s="238"/>
      <c r="U245" s="13"/>
      <c r="V245" s="13"/>
      <c r="W245" s="13"/>
      <c r="X245" s="13"/>
      <c r="Y245" s="13"/>
      <c r="Z245" s="13"/>
      <c r="AA245" s="13"/>
      <c r="AB245" s="13"/>
      <c r="AC245" s="13"/>
      <c r="AD245" s="13"/>
      <c r="AE245" s="13"/>
      <c r="AT245" s="239" t="s">
        <v>184</v>
      </c>
      <c r="AU245" s="239" t="s">
        <v>83</v>
      </c>
      <c r="AV245" s="13" t="s">
        <v>83</v>
      </c>
      <c r="AW245" s="13" t="s">
        <v>35</v>
      </c>
      <c r="AX245" s="13" t="s">
        <v>81</v>
      </c>
      <c r="AY245" s="239" t="s">
        <v>146</v>
      </c>
    </row>
    <row r="246" s="2" customFormat="1" ht="37.8" customHeight="1">
      <c r="A246" s="41"/>
      <c r="B246" s="42"/>
      <c r="C246" s="208" t="s">
        <v>302</v>
      </c>
      <c r="D246" s="208" t="s">
        <v>148</v>
      </c>
      <c r="E246" s="209" t="s">
        <v>197</v>
      </c>
      <c r="F246" s="210" t="s">
        <v>198</v>
      </c>
      <c r="G246" s="211" t="s">
        <v>181</v>
      </c>
      <c r="H246" s="212">
        <v>753.17999999999995</v>
      </c>
      <c r="I246" s="213"/>
      <c r="J246" s="214">
        <f>ROUND(I246*H246,2)</f>
        <v>0</v>
      </c>
      <c r="K246" s="215"/>
      <c r="L246" s="47"/>
      <c r="M246" s="216" t="s">
        <v>19</v>
      </c>
      <c r="N246" s="217" t="s">
        <v>44</v>
      </c>
      <c r="O246" s="87"/>
      <c r="P246" s="218">
        <f>O246*H246</f>
        <v>0</v>
      </c>
      <c r="Q246" s="218">
        <v>0</v>
      </c>
      <c r="R246" s="218">
        <f>Q246*H246</f>
        <v>0</v>
      </c>
      <c r="S246" s="218">
        <v>0</v>
      </c>
      <c r="T246" s="219">
        <f>S246*H246</f>
        <v>0</v>
      </c>
      <c r="U246" s="41"/>
      <c r="V246" s="41"/>
      <c r="W246" s="41"/>
      <c r="X246" s="41"/>
      <c r="Y246" s="41"/>
      <c r="Z246" s="41"/>
      <c r="AA246" s="41"/>
      <c r="AB246" s="41"/>
      <c r="AC246" s="41"/>
      <c r="AD246" s="41"/>
      <c r="AE246" s="41"/>
      <c r="AR246" s="220" t="s">
        <v>152</v>
      </c>
      <c r="AT246" s="220" t="s">
        <v>148</v>
      </c>
      <c r="AU246" s="220" t="s">
        <v>83</v>
      </c>
      <c r="AY246" s="20" t="s">
        <v>146</v>
      </c>
      <c r="BE246" s="221">
        <f>IF(N246="základní",J246,0)</f>
        <v>0</v>
      </c>
      <c r="BF246" s="221">
        <f>IF(N246="snížená",J246,0)</f>
        <v>0</v>
      </c>
      <c r="BG246" s="221">
        <f>IF(N246="zákl. přenesená",J246,0)</f>
        <v>0</v>
      </c>
      <c r="BH246" s="221">
        <f>IF(N246="sníž. přenesená",J246,0)</f>
        <v>0</v>
      </c>
      <c r="BI246" s="221">
        <f>IF(N246="nulová",J246,0)</f>
        <v>0</v>
      </c>
      <c r="BJ246" s="20" t="s">
        <v>81</v>
      </c>
      <c r="BK246" s="221">
        <f>ROUND(I246*H246,2)</f>
        <v>0</v>
      </c>
      <c r="BL246" s="20" t="s">
        <v>152</v>
      </c>
      <c r="BM246" s="220" t="s">
        <v>779</v>
      </c>
    </row>
    <row r="247" s="2" customFormat="1">
      <c r="A247" s="41"/>
      <c r="B247" s="42"/>
      <c r="C247" s="43"/>
      <c r="D247" s="222" t="s">
        <v>154</v>
      </c>
      <c r="E247" s="43"/>
      <c r="F247" s="223" t="s">
        <v>780</v>
      </c>
      <c r="G247" s="43"/>
      <c r="H247" s="43"/>
      <c r="I247" s="224"/>
      <c r="J247" s="43"/>
      <c r="K247" s="43"/>
      <c r="L247" s="47"/>
      <c r="M247" s="225"/>
      <c r="N247" s="226"/>
      <c r="O247" s="87"/>
      <c r="P247" s="87"/>
      <c r="Q247" s="87"/>
      <c r="R247" s="87"/>
      <c r="S247" s="87"/>
      <c r="T247" s="88"/>
      <c r="U247" s="41"/>
      <c r="V247" s="41"/>
      <c r="W247" s="41"/>
      <c r="X247" s="41"/>
      <c r="Y247" s="41"/>
      <c r="Z247" s="41"/>
      <c r="AA247" s="41"/>
      <c r="AB247" s="41"/>
      <c r="AC247" s="41"/>
      <c r="AD247" s="41"/>
      <c r="AE247" s="41"/>
      <c r="AT247" s="20" t="s">
        <v>154</v>
      </c>
      <c r="AU247" s="20" t="s">
        <v>83</v>
      </c>
    </row>
    <row r="248" s="13" customFormat="1">
      <c r="A248" s="13"/>
      <c r="B248" s="229"/>
      <c r="C248" s="230"/>
      <c r="D248" s="227" t="s">
        <v>184</v>
      </c>
      <c r="E248" s="231" t="s">
        <v>19</v>
      </c>
      <c r="F248" s="232" t="s">
        <v>781</v>
      </c>
      <c r="G248" s="230"/>
      <c r="H248" s="233">
        <v>753.17999999999995</v>
      </c>
      <c r="I248" s="234"/>
      <c r="J248" s="230"/>
      <c r="K248" s="230"/>
      <c r="L248" s="235"/>
      <c r="M248" s="236"/>
      <c r="N248" s="237"/>
      <c r="O248" s="237"/>
      <c r="P248" s="237"/>
      <c r="Q248" s="237"/>
      <c r="R248" s="237"/>
      <c r="S248" s="237"/>
      <c r="T248" s="238"/>
      <c r="U248" s="13"/>
      <c r="V248" s="13"/>
      <c r="W248" s="13"/>
      <c r="X248" s="13"/>
      <c r="Y248" s="13"/>
      <c r="Z248" s="13"/>
      <c r="AA248" s="13"/>
      <c r="AB248" s="13"/>
      <c r="AC248" s="13"/>
      <c r="AD248" s="13"/>
      <c r="AE248" s="13"/>
      <c r="AT248" s="239" t="s">
        <v>184</v>
      </c>
      <c r="AU248" s="239" t="s">
        <v>83</v>
      </c>
      <c r="AV248" s="13" t="s">
        <v>83</v>
      </c>
      <c r="AW248" s="13" t="s">
        <v>35</v>
      </c>
      <c r="AX248" s="13" t="s">
        <v>81</v>
      </c>
      <c r="AY248" s="239" t="s">
        <v>146</v>
      </c>
    </row>
    <row r="249" s="2" customFormat="1" ht="37.8" customHeight="1">
      <c r="A249" s="41"/>
      <c r="B249" s="42"/>
      <c r="C249" s="208" t="s">
        <v>307</v>
      </c>
      <c r="D249" s="208" t="s">
        <v>148</v>
      </c>
      <c r="E249" s="209" t="s">
        <v>204</v>
      </c>
      <c r="F249" s="210" t="s">
        <v>205</v>
      </c>
      <c r="G249" s="211" t="s">
        <v>181</v>
      </c>
      <c r="H249" s="212">
        <v>3765.9000000000001</v>
      </c>
      <c r="I249" s="213"/>
      <c r="J249" s="214">
        <f>ROUND(I249*H249,2)</f>
        <v>0</v>
      </c>
      <c r="K249" s="215"/>
      <c r="L249" s="47"/>
      <c r="M249" s="216" t="s">
        <v>19</v>
      </c>
      <c r="N249" s="217" t="s">
        <v>44</v>
      </c>
      <c r="O249" s="87"/>
      <c r="P249" s="218">
        <f>O249*H249</f>
        <v>0</v>
      </c>
      <c r="Q249" s="218">
        <v>0</v>
      </c>
      <c r="R249" s="218">
        <f>Q249*H249</f>
        <v>0</v>
      </c>
      <c r="S249" s="218">
        <v>0</v>
      </c>
      <c r="T249" s="219">
        <f>S249*H249</f>
        <v>0</v>
      </c>
      <c r="U249" s="41"/>
      <c r="V249" s="41"/>
      <c r="W249" s="41"/>
      <c r="X249" s="41"/>
      <c r="Y249" s="41"/>
      <c r="Z249" s="41"/>
      <c r="AA249" s="41"/>
      <c r="AB249" s="41"/>
      <c r="AC249" s="41"/>
      <c r="AD249" s="41"/>
      <c r="AE249" s="41"/>
      <c r="AR249" s="220" t="s">
        <v>152</v>
      </c>
      <c r="AT249" s="220" t="s">
        <v>148</v>
      </c>
      <c r="AU249" s="220" t="s">
        <v>83</v>
      </c>
      <c r="AY249" s="20" t="s">
        <v>146</v>
      </c>
      <c r="BE249" s="221">
        <f>IF(N249="základní",J249,0)</f>
        <v>0</v>
      </c>
      <c r="BF249" s="221">
        <f>IF(N249="snížená",J249,0)</f>
        <v>0</v>
      </c>
      <c r="BG249" s="221">
        <f>IF(N249="zákl. přenesená",J249,0)</f>
        <v>0</v>
      </c>
      <c r="BH249" s="221">
        <f>IF(N249="sníž. přenesená",J249,0)</f>
        <v>0</v>
      </c>
      <c r="BI249" s="221">
        <f>IF(N249="nulová",J249,0)</f>
        <v>0</v>
      </c>
      <c r="BJ249" s="20" t="s">
        <v>81</v>
      </c>
      <c r="BK249" s="221">
        <f>ROUND(I249*H249,2)</f>
        <v>0</v>
      </c>
      <c r="BL249" s="20" t="s">
        <v>152</v>
      </c>
      <c r="BM249" s="220" t="s">
        <v>782</v>
      </c>
    </row>
    <row r="250" s="2" customFormat="1">
      <c r="A250" s="41"/>
      <c r="B250" s="42"/>
      <c r="C250" s="43"/>
      <c r="D250" s="222" t="s">
        <v>154</v>
      </c>
      <c r="E250" s="43"/>
      <c r="F250" s="223" t="s">
        <v>783</v>
      </c>
      <c r="G250" s="43"/>
      <c r="H250" s="43"/>
      <c r="I250" s="224"/>
      <c r="J250" s="43"/>
      <c r="K250" s="43"/>
      <c r="L250" s="47"/>
      <c r="M250" s="225"/>
      <c r="N250" s="226"/>
      <c r="O250" s="87"/>
      <c r="P250" s="87"/>
      <c r="Q250" s="87"/>
      <c r="R250" s="87"/>
      <c r="S250" s="87"/>
      <c r="T250" s="88"/>
      <c r="U250" s="41"/>
      <c r="V250" s="41"/>
      <c r="W250" s="41"/>
      <c r="X250" s="41"/>
      <c r="Y250" s="41"/>
      <c r="Z250" s="41"/>
      <c r="AA250" s="41"/>
      <c r="AB250" s="41"/>
      <c r="AC250" s="41"/>
      <c r="AD250" s="41"/>
      <c r="AE250" s="41"/>
      <c r="AT250" s="20" t="s">
        <v>154</v>
      </c>
      <c r="AU250" s="20" t="s">
        <v>83</v>
      </c>
    </row>
    <row r="251" s="13" customFormat="1">
      <c r="A251" s="13"/>
      <c r="B251" s="229"/>
      <c r="C251" s="230"/>
      <c r="D251" s="227" t="s">
        <v>184</v>
      </c>
      <c r="E251" s="231" t="s">
        <v>19</v>
      </c>
      <c r="F251" s="232" t="s">
        <v>784</v>
      </c>
      <c r="G251" s="230"/>
      <c r="H251" s="233">
        <v>3765.9000000000001</v>
      </c>
      <c r="I251" s="234"/>
      <c r="J251" s="230"/>
      <c r="K251" s="230"/>
      <c r="L251" s="235"/>
      <c r="M251" s="236"/>
      <c r="N251" s="237"/>
      <c r="O251" s="237"/>
      <c r="P251" s="237"/>
      <c r="Q251" s="237"/>
      <c r="R251" s="237"/>
      <c r="S251" s="237"/>
      <c r="T251" s="238"/>
      <c r="U251" s="13"/>
      <c r="V251" s="13"/>
      <c r="W251" s="13"/>
      <c r="X251" s="13"/>
      <c r="Y251" s="13"/>
      <c r="Z251" s="13"/>
      <c r="AA251" s="13"/>
      <c r="AB251" s="13"/>
      <c r="AC251" s="13"/>
      <c r="AD251" s="13"/>
      <c r="AE251" s="13"/>
      <c r="AT251" s="239" t="s">
        <v>184</v>
      </c>
      <c r="AU251" s="239" t="s">
        <v>83</v>
      </c>
      <c r="AV251" s="13" t="s">
        <v>83</v>
      </c>
      <c r="AW251" s="13" t="s">
        <v>35</v>
      </c>
      <c r="AX251" s="13" t="s">
        <v>81</v>
      </c>
      <c r="AY251" s="239" t="s">
        <v>146</v>
      </c>
    </row>
    <row r="252" s="2" customFormat="1" ht="24.15" customHeight="1">
      <c r="A252" s="41"/>
      <c r="B252" s="42"/>
      <c r="C252" s="208" t="s">
        <v>312</v>
      </c>
      <c r="D252" s="208" t="s">
        <v>148</v>
      </c>
      <c r="E252" s="209" t="s">
        <v>785</v>
      </c>
      <c r="F252" s="210" t="s">
        <v>786</v>
      </c>
      <c r="G252" s="211" t="s">
        <v>181</v>
      </c>
      <c r="H252" s="212">
        <v>108.587</v>
      </c>
      <c r="I252" s="213"/>
      <c r="J252" s="214">
        <f>ROUND(I252*H252,2)</f>
        <v>0</v>
      </c>
      <c r="K252" s="215"/>
      <c r="L252" s="47"/>
      <c r="M252" s="216" t="s">
        <v>19</v>
      </c>
      <c r="N252" s="217" t="s">
        <v>44</v>
      </c>
      <c r="O252" s="87"/>
      <c r="P252" s="218">
        <f>O252*H252</f>
        <v>0</v>
      </c>
      <c r="Q252" s="218">
        <v>0</v>
      </c>
      <c r="R252" s="218">
        <f>Q252*H252</f>
        <v>0</v>
      </c>
      <c r="S252" s="218">
        <v>0</v>
      </c>
      <c r="T252" s="219">
        <f>S252*H252</f>
        <v>0</v>
      </c>
      <c r="U252" s="41"/>
      <c r="V252" s="41"/>
      <c r="W252" s="41"/>
      <c r="X252" s="41"/>
      <c r="Y252" s="41"/>
      <c r="Z252" s="41"/>
      <c r="AA252" s="41"/>
      <c r="AB252" s="41"/>
      <c r="AC252" s="41"/>
      <c r="AD252" s="41"/>
      <c r="AE252" s="41"/>
      <c r="AR252" s="220" t="s">
        <v>152</v>
      </c>
      <c r="AT252" s="220" t="s">
        <v>148</v>
      </c>
      <c r="AU252" s="220" t="s">
        <v>83</v>
      </c>
      <c r="AY252" s="20" t="s">
        <v>146</v>
      </c>
      <c r="BE252" s="221">
        <f>IF(N252="základní",J252,0)</f>
        <v>0</v>
      </c>
      <c r="BF252" s="221">
        <f>IF(N252="snížená",J252,0)</f>
        <v>0</v>
      </c>
      <c r="BG252" s="221">
        <f>IF(N252="zákl. přenesená",J252,0)</f>
        <v>0</v>
      </c>
      <c r="BH252" s="221">
        <f>IF(N252="sníž. přenesená",J252,0)</f>
        <v>0</v>
      </c>
      <c r="BI252" s="221">
        <f>IF(N252="nulová",J252,0)</f>
        <v>0</v>
      </c>
      <c r="BJ252" s="20" t="s">
        <v>81</v>
      </c>
      <c r="BK252" s="221">
        <f>ROUND(I252*H252,2)</f>
        <v>0</v>
      </c>
      <c r="BL252" s="20" t="s">
        <v>152</v>
      </c>
      <c r="BM252" s="220" t="s">
        <v>787</v>
      </c>
    </row>
    <row r="253" s="2" customFormat="1">
      <c r="A253" s="41"/>
      <c r="B253" s="42"/>
      <c r="C253" s="43"/>
      <c r="D253" s="222" t="s">
        <v>154</v>
      </c>
      <c r="E253" s="43"/>
      <c r="F253" s="223" t="s">
        <v>788</v>
      </c>
      <c r="G253" s="43"/>
      <c r="H253" s="43"/>
      <c r="I253" s="224"/>
      <c r="J253" s="43"/>
      <c r="K253" s="43"/>
      <c r="L253" s="47"/>
      <c r="M253" s="225"/>
      <c r="N253" s="226"/>
      <c r="O253" s="87"/>
      <c r="P253" s="87"/>
      <c r="Q253" s="87"/>
      <c r="R253" s="87"/>
      <c r="S253" s="87"/>
      <c r="T253" s="88"/>
      <c r="U253" s="41"/>
      <c r="V253" s="41"/>
      <c r="W253" s="41"/>
      <c r="X253" s="41"/>
      <c r="Y253" s="41"/>
      <c r="Z253" s="41"/>
      <c r="AA253" s="41"/>
      <c r="AB253" s="41"/>
      <c r="AC253" s="41"/>
      <c r="AD253" s="41"/>
      <c r="AE253" s="41"/>
      <c r="AT253" s="20" t="s">
        <v>154</v>
      </c>
      <c r="AU253" s="20" t="s">
        <v>83</v>
      </c>
    </row>
    <row r="254" s="13" customFormat="1">
      <c r="A254" s="13"/>
      <c r="B254" s="229"/>
      <c r="C254" s="230"/>
      <c r="D254" s="227" t="s">
        <v>184</v>
      </c>
      <c r="E254" s="231" t="s">
        <v>19</v>
      </c>
      <c r="F254" s="232" t="s">
        <v>789</v>
      </c>
      <c r="G254" s="230"/>
      <c r="H254" s="233">
        <v>108.587</v>
      </c>
      <c r="I254" s="234"/>
      <c r="J254" s="230"/>
      <c r="K254" s="230"/>
      <c r="L254" s="235"/>
      <c r="M254" s="236"/>
      <c r="N254" s="237"/>
      <c r="O254" s="237"/>
      <c r="P254" s="237"/>
      <c r="Q254" s="237"/>
      <c r="R254" s="237"/>
      <c r="S254" s="237"/>
      <c r="T254" s="238"/>
      <c r="U254" s="13"/>
      <c r="V254" s="13"/>
      <c r="W254" s="13"/>
      <c r="X254" s="13"/>
      <c r="Y254" s="13"/>
      <c r="Z254" s="13"/>
      <c r="AA254" s="13"/>
      <c r="AB254" s="13"/>
      <c r="AC254" s="13"/>
      <c r="AD254" s="13"/>
      <c r="AE254" s="13"/>
      <c r="AT254" s="239" t="s">
        <v>184</v>
      </c>
      <c r="AU254" s="239" t="s">
        <v>83</v>
      </c>
      <c r="AV254" s="13" t="s">
        <v>83</v>
      </c>
      <c r="AW254" s="13" t="s">
        <v>35</v>
      </c>
      <c r="AX254" s="13" t="s">
        <v>81</v>
      </c>
      <c r="AY254" s="239" t="s">
        <v>146</v>
      </c>
    </row>
    <row r="255" s="2" customFormat="1" ht="16.5" customHeight="1">
      <c r="A255" s="41"/>
      <c r="B255" s="42"/>
      <c r="C255" s="261" t="s">
        <v>317</v>
      </c>
      <c r="D255" s="261" t="s">
        <v>242</v>
      </c>
      <c r="E255" s="262" t="s">
        <v>790</v>
      </c>
      <c r="F255" s="263" t="s">
        <v>791</v>
      </c>
      <c r="G255" s="264" t="s">
        <v>261</v>
      </c>
      <c r="H255" s="265">
        <v>4</v>
      </c>
      <c r="I255" s="266"/>
      <c r="J255" s="267">
        <f>ROUND(I255*H255,2)</f>
        <v>0</v>
      </c>
      <c r="K255" s="268"/>
      <c r="L255" s="269"/>
      <c r="M255" s="270" t="s">
        <v>19</v>
      </c>
      <c r="N255" s="271" t="s">
        <v>44</v>
      </c>
      <c r="O255" s="87"/>
      <c r="P255" s="218">
        <f>O255*H255</f>
        <v>0</v>
      </c>
      <c r="Q255" s="218">
        <v>0.059999999999999998</v>
      </c>
      <c r="R255" s="218">
        <f>Q255*H255</f>
        <v>0.23999999999999999</v>
      </c>
      <c r="S255" s="218">
        <v>0</v>
      </c>
      <c r="T255" s="219">
        <f>S255*H255</f>
        <v>0</v>
      </c>
      <c r="U255" s="41"/>
      <c r="V255" s="41"/>
      <c r="W255" s="41"/>
      <c r="X255" s="41"/>
      <c r="Y255" s="41"/>
      <c r="Z255" s="41"/>
      <c r="AA255" s="41"/>
      <c r="AB255" s="41"/>
      <c r="AC255" s="41"/>
      <c r="AD255" s="41"/>
      <c r="AE255" s="41"/>
      <c r="AR255" s="220" t="s">
        <v>196</v>
      </c>
      <c r="AT255" s="220" t="s">
        <v>242</v>
      </c>
      <c r="AU255" s="220" t="s">
        <v>83</v>
      </c>
      <c r="AY255" s="20" t="s">
        <v>146</v>
      </c>
      <c r="BE255" s="221">
        <f>IF(N255="základní",J255,0)</f>
        <v>0</v>
      </c>
      <c r="BF255" s="221">
        <f>IF(N255="snížená",J255,0)</f>
        <v>0</v>
      </c>
      <c r="BG255" s="221">
        <f>IF(N255="zákl. přenesená",J255,0)</f>
        <v>0</v>
      </c>
      <c r="BH255" s="221">
        <f>IF(N255="sníž. přenesená",J255,0)</f>
        <v>0</v>
      </c>
      <c r="BI255" s="221">
        <f>IF(N255="nulová",J255,0)</f>
        <v>0</v>
      </c>
      <c r="BJ255" s="20" t="s">
        <v>81</v>
      </c>
      <c r="BK255" s="221">
        <f>ROUND(I255*H255,2)</f>
        <v>0</v>
      </c>
      <c r="BL255" s="20" t="s">
        <v>152</v>
      </c>
      <c r="BM255" s="220" t="s">
        <v>792</v>
      </c>
    </row>
    <row r="256" s="2" customFormat="1" ht="16.5" customHeight="1">
      <c r="A256" s="41"/>
      <c r="B256" s="42"/>
      <c r="C256" s="261" t="s">
        <v>322</v>
      </c>
      <c r="D256" s="261" t="s">
        <v>242</v>
      </c>
      <c r="E256" s="262" t="s">
        <v>793</v>
      </c>
      <c r="F256" s="263" t="s">
        <v>794</v>
      </c>
      <c r="G256" s="264" t="s">
        <v>269</v>
      </c>
      <c r="H256" s="265">
        <v>8</v>
      </c>
      <c r="I256" s="266"/>
      <c r="J256" s="267">
        <f>ROUND(I256*H256,2)</f>
        <v>0</v>
      </c>
      <c r="K256" s="268"/>
      <c r="L256" s="269"/>
      <c r="M256" s="270" t="s">
        <v>19</v>
      </c>
      <c r="N256" s="271" t="s">
        <v>44</v>
      </c>
      <c r="O256" s="87"/>
      <c r="P256" s="218">
        <f>O256*H256</f>
        <v>0</v>
      </c>
      <c r="Q256" s="218">
        <v>0.0095999999999999992</v>
      </c>
      <c r="R256" s="218">
        <f>Q256*H256</f>
        <v>0.076799999999999993</v>
      </c>
      <c r="S256" s="218">
        <v>0</v>
      </c>
      <c r="T256" s="219">
        <f>S256*H256</f>
        <v>0</v>
      </c>
      <c r="U256" s="41"/>
      <c r="V256" s="41"/>
      <c r="W256" s="41"/>
      <c r="X256" s="41"/>
      <c r="Y256" s="41"/>
      <c r="Z256" s="41"/>
      <c r="AA256" s="41"/>
      <c r="AB256" s="41"/>
      <c r="AC256" s="41"/>
      <c r="AD256" s="41"/>
      <c r="AE256" s="41"/>
      <c r="AR256" s="220" t="s">
        <v>196</v>
      </c>
      <c r="AT256" s="220" t="s">
        <v>242</v>
      </c>
      <c r="AU256" s="220" t="s">
        <v>83</v>
      </c>
      <c r="AY256" s="20" t="s">
        <v>146</v>
      </c>
      <c r="BE256" s="221">
        <f>IF(N256="základní",J256,0)</f>
        <v>0</v>
      </c>
      <c r="BF256" s="221">
        <f>IF(N256="snížená",J256,0)</f>
        <v>0</v>
      </c>
      <c r="BG256" s="221">
        <f>IF(N256="zákl. přenesená",J256,0)</f>
        <v>0</v>
      </c>
      <c r="BH256" s="221">
        <f>IF(N256="sníž. přenesená",J256,0)</f>
        <v>0</v>
      </c>
      <c r="BI256" s="221">
        <f>IF(N256="nulová",J256,0)</f>
        <v>0</v>
      </c>
      <c r="BJ256" s="20" t="s">
        <v>81</v>
      </c>
      <c r="BK256" s="221">
        <f>ROUND(I256*H256,2)</f>
        <v>0</v>
      </c>
      <c r="BL256" s="20" t="s">
        <v>152</v>
      </c>
      <c r="BM256" s="220" t="s">
        <v>795</v>
      </c>
    </row>
    <row r="257" s="2" customFormat="1" ht="24.15" customHeight="1">
      <c r="A257" s="41"/>
      <c r="B257" s="42"/>
      <c r="C257" s="208" t="s">
        <v>328</v>
      </c>
      <c r="D257" s="208" t="s">
        <v>148</v>
      </c>
      <c r="E257" s="209" t="s">
        <v>221</v>
      </c>
      <c r="F257" s="210" t="s">
        <v>222</v>
      </c>
      <c r="G257" s="211" t="s">
        <v>223</v>
      </c>
      <c r="H257" s="212">
        <v>1318.0650000000001</v>
      </c>
      <c r="I257" s="213"/>
      <c r="J257" s="214">
        <f>ROUND(I257*H257,2)</f>
        <v>0</v>
      </c>
      <c r="K257" s="215"/>
      <c r="L257" s="47"/>
      <c r="M257" s="216" t="s">
        <v>19</v>
      </c>
      <c r="N257" s="217" t="s">
        <v>44</v>
      </c>
      <c r="O257" s="87"/>
      <c r="P257" s="218">
        <f>O257*H257</f>
        <v>0</v>
      </c>
      <c r="Q257" s="218">
        <v>0</v>
      </c>
      <c r="R257" s="218">
        <f>Q257*H257</f>
        <v>0</v>
      </c>
      <c r="S257" s="218">
        <v>0</v>
      </c>
      <c r="T257" s="219">
        <f>S257*H257</f>
        <v>0</v>
      </c>
      <c r="U257" s="41"/>
      <c r="V257" s="41"/>
      <c r="W257" s="41"/>
      <c r="X257" s="41"/>
      <c r="Y257" s="41"/>
      <c r="Z257" s="41"/>
      <c r="AA257" s="41"/>
      <c r="AB257" s="41"/>
      <c r="AC257" s="41"/>
      <c r="AD257" s="41"/>
      <c r="AE257" s="41"/>
      <c r="AR257" s="220" t="s">
        <v>152</v>
      </c>
      <c r="AT257" s="220" t="s">
        <v>148</v>
      </c>
      <c r="AU257" s="220" t="s">
        <v>83</v>
      </c>
      <c r="AY257" s="20" t="s">
        <v>146</v>
      </c>
      <c r="BE257" s="221">
        <f>IF(N257="základní",J257,0)</f>
        <v>0</v>
      </c>
      <c r="BF257" s="221">
        <f>IF(N257="snížená",J257,0)</f>
        <v>0</v>
      </c>
      <c r="BG257" s="221">
        <f>IF(N257="zákl. přenesená",J257,0)</f>
        <v>0</v>
      </c>
      <c r="BH257" s="221">
        <f>IF(N257="sníž. přenesená",J257,0)</f>
        <v>0</v>
      </c>
      <c r="BI257" s="221">
        <f>IF(N257="nulová",J257,0)</f>
        <v>0</v>
      </c>
      <c r="BJ257" s="20" t="s">
        <v>81</v>
      </c>
      <c r="BK257" s="221">
        <f>ROUND(I257*H257,2)</f>
        <v>0</v>
      </c>
      <c r="BL257" s="20" t="s">
        <v>152</v>
      </c>
      <c r="BM257" s="220" t="s">
        <v>796</v>
      </c>
    </row>
    <row r="258" s="2" customFormat="1">
      <c r="A258" s="41"/>
      <c r="B258" s="42"/>
      <c r="C258" s="43"/>
      <c r="D258" s="222" t="s">
        <v>154</v>
      </c>
      <c r="E258" s="43"/>
      <c r="F258" s="223" t="s">
        <v>797</v>
      </c>
      <c r="G258" s="43"/>
      <c r="H258" s="43"/>
      <c r="I258" s="224"/>
      <c r="J258" s="43"/>
      <c r="K258" s="43"/>
      <c r="L258" s="47"/>
      <c r="M258" s="225"/>
      <c r="N258" s="226"/>
      <c r="O258" s="87"/>
      <c r="P258" s="87"/>
      <c r="Q258" s="87"/>
      <c r="R258" s="87"/>
      <c r="S258" s="87"/>
      <c r="T258" s="88"/>
      <c r="U258" s="41"/>
      <c r="V258" s="41"/>
      <c r="W258" s="41"/>
      <c r="X258" s="41"/>
      <c r="Y258" s="41"/>
      <c r="Z258" s="41"/>
      <c r="AA258" s="41"/>
      <c r="AB258" s="41"/>
      <c r="AC258" s="41"/>
      <c r="AD258" s="41"/>
      <c r="AE258" s="41"/>
      <c r="AT258" s="20" t="s">
        <v>154</v>
      </c>
      <c r="AU258" s="20" t="s">
        <v>83</v>
      </c>
    </row>
    <row r="259" s="13" customFormat="1">
      <c r="A259" s="13"/>
      <c r="B259" s="229"/>
      <c r="C259" s="230"/>
      <c r="D259" s="227" t="s">
        <v>184</v>
      </c>
      <c r="E259" s="231" t="s">
        <v>19</v>
      </c>
      <c r="F259" s="232" t="s">
        <v>798</v>
      </c>
      <c r="G259" s="230"/>
      <c r="H259" s="233">
        <v>1318.0650000000001</v>
      </c>
      <c r="I259" s="234"/>
      <c r="J259" s="230"/>
      <c r="K259" s="230"/>
      <c r="L259" s="235"/>
      <c r="M259" s="236"/>
      <c r="N259" s="237"/>
      <c r="O259" s="237"/>
      <c r="P259" s="237"/>
      <c r="Q259" s="237"/>
      <c r="R259" s="237"/>
      <c r="S259" s="237"/>
      <c r="T259" s="238"/>
      <c r="U259" s="13"/>
      <c r="V259" s="13"/>
      <c r="W259" s="13"/>
      <c r="X259" s="13"/>
      <c r="Y259" s="13"/>
      <c r="Z259" s="13"/>
      <c r="AA259" s="13"/>
      <c r="AB259" s="13"/>
      <c r="AC259" s="13"/>
      <c r="AD259" s="13"/>
      <c r="AE259" s="13"/>
      <c r="AT259" s="239" t="s">
        <v>184</v>
      </c>
      <c r="AU259" s="239" t="s">
        <v>83</v>
      </c>
      <c r="AV259" s="13" t="s">
        <v>83</v>
      </c>
      <c r="AW259" s="13" t="s">
        <v>35</v>
      </c>
      <c r="AX259" s="13" t="s">
        <v>81</v>
      </c>
      <c r="AY259" s="239" t="s">
        <v>146</v>
      </c>
    </row>
    <row r="260" s="2" customFormat="1" ht="24.15" customHeight="1">
      <c r="A260" s="41"/>
      <c r="B260" s="42"/>
      <c r="C260" s="208" t="s">
        <v>333</v>
      </c>
      <c r="D260" s="208" t="s">
        <v>148</v>
      </c>
      <c r="E260" s="209" t="s">
        <v>228</v>
      </c>
      <c r="F260" s="210" t="s">
        <v>229</v>
      </c>
      <c r="G260" s="211" t="s">
        <v>181</v>
      </c>
      <c r="H260" s="212">
        <v>753.17999999999995</v>
      </c>
      <c r="I260" s="213"/>
      <c r="J260" s="214">
        <f>ROUND(I260*H260,2)</f>
        <v>0</v>
      </c>
      <c r="K260" s="215"/>
      <c r="L260" s="47"/>
      <c r="M260" s="216" t="s">
        <v>19</v>
      </c>
      <c r="N260" s="217" t="s">
        <v>44</v>
      </c>
      <c r="O260" s="87"/>
      <c r="P260" s="218">
        <f>O260*H260</f>
        <v>0</v>
      </c>
      <c r="Q260" s="218">
        <v>0</v>
      </c>
      <c r="R260" s="218">
        <f>Q260*H260</f>
        <v>0</v>
      </c>
      <c r="S260" s="218">
        <v>0</v>
      </c>
      <c r="T260" s="219">
        <f>S260*H260</f>
        <v>0</v>
      </c>
      <c r="U260" s="41"/>
      <c r="V260" s="41"/>
      <c r="W260" s="41"/>
      <c r="X260" s="41"/>
      <c r="Y260" s="41"/>
      <c r="Z260" s="41"/>
      <c r="AA260" s="41"/>
      <c r="AB260" s="41"/>
      <c r="AC260" s="41"/>
      <c r="AD260" s="41"/>
      <c r="AE260" s="41"/>
      <c r="AR260" s="220" t="s">
        <v>152</v>
      </c>
      <c r="AT260" s="220" t="s">
        <v>148</v>
      </c>
      <c r="AU260" s="220" t="s">
        <v>83</v>
      </c>
      <c r="AY260" s="20" t="s">
        <v>146</v>
      </c>
      <c r="BE260" s="221">
        <f>IF(N260="základní",J260,0)</f>
        <v>0</v>
      </c>
      <c r="BF260" s="221">
        <f>IF(N260="snížená",J260,0)</f>
        <v>0</v>
      </c>
      <c r="BG260" s="221">
        <f>IF(N260="zákl. přenesená",J260,0)</f>
        <v>0</v>
      </c>
      <c r="BH260" s="221">
        <f>IF(N260="sníž. přenesená",J260,0)</f>
        <v>0</v>
      </c>
      <c r="BI260" s="221">
        <f>IF(N260="nulová",J260,0)</f>
        <v>0</v>
      </c>
      <c r="BJ260" s="20" t="s">
        <v>81</v>
      </c>
      <c r="BK260" s="221">
        <f>ROUND(I260*H260,2)</f>
        <v>0</v>
      </c>
      <c r="BL260" s="20" t="s">
        <v>152</v>
      </c>
      <c r="BM260" s="220" t="s">
        <v>799</v>
      </c>
    </row>
    <row r="261" s="2" customFormat="1">
      <c r="A261" s="41"/>
      <c r="B261" s="42"/>
      <c r="C261" s="43"/>
      <c r="D261" s="222" t="s">
        <v>154</v>
      </c>
      <c r="E261" s="43"/>
      <c r="F261" s="223" t="s">
        <v>800</v>
      </c>
      <c r="G261" s="43"/>
      <c r="H261" s="43"/>
      <c r="I261" s="224"/>
      <c r="J261" s="43"/>
      <c r="K261" s="43"/>
      <c r="L261" s="47"/>
      <c r="M261" s="225"/>
      <c r="N261" s="226"/>
      <c r="O261" s="87"/>
      <c r="P261" s="87"/>
      <c r="Q261" s="87"/>
      <c r="R261" s="87"/>
      <c r="S261" s="87"/>
      <c r="T261" s="88"/>
      <c r="U261" s="41"/>
      <c r="V261" s="41"/>
      <c r="W261" s="41"/>
      <c r="X261" s="41"/>
      <c r="Y261" s="41"/>
      <c r="Z261" s="41"/>
      <c r="AA261" s="41"/>
      <c r="AB261" s="41"/>
      <c r="AC261" s="41"/>
      <c r="AD261" s="41"/>
      <c r="AE261" s="41"/>
      <c r="AT261" s="20" t="s">
        <v>154</v>
      </c>
      <c r="AU261" s="20" t="s">
        <v>83</v>
      </c>
    </row>
    <row r="262" s="2" customFormat="1" ht="24.15" customHeight="1">
      <c r="A262" s="41"/>
      <c r="B262" s="42"/>
      <c r="C262" s="208" t="s">
        <v>339</v>
      </c>
      <c r="D262" s="208" t="s">
        <v>148</v>
      </c>
      <c r="E262" s="209" t="s">
        <v>801</v>
      </c>
      <c r="F262" s="210" t="s">
        <v>802</v>
      </c>
      <c r="G262" s="211" t="s">
        <v>181</v>
      </c>
      <c r="H262" s="212">
        <v>1110.3499999999999</v>
      </c>
      <c r="I262" s="213"/>
      <c r="J262" s="214">
        <f>ROUND(I262*H262,2)</f>
        <v>0</v>
      </c>
      <c r="K262" s="215"/>
      <c r="L262" s="47"/>
      <c r="M262" s="216" t="s">
        <v>19</v>
      </c>
      <c r="N262" s="217" t="s">
        <v>44</v>
      </c>
      <c r="O262" s="87"/>
      <c r="P262" s="218">
        <f>O262*H262</f>
        <v>0</v>
      </c>
      <c r="Q262" s="218">
        <v>0</v>
      </c>
      <c r="R262" s="218">
        <f>Q262*H262</f>
        <v>0</v>
      </c>
      <c r="S262" s="218">
        <v>0</v>
      </c>
      <c r="T262" s="219">
        <f>S262*H262</f>
        <v>0</v>
      </c>
      <c r="U262" s="41"/>
      <c r="V262" s="41"/>
      <c r="W262" s="41"/>
      <c r="X262" s="41"/>
      <c r="Y262" s="41"/>
      <c r="Z262" s="41"/>
      <c r="AA262" s="41"/>
      <c r="AB262" s="41"/>
      <c r="AC262" s="41"/>
      <c r="AD262" s="41"/>
      <c r="AE262" s="41"/>
      <c r="AR262" s="220" t="s">
        <v>152</v>
      </c>
      <c r="AT262" s="220" t="s">
        <v>148</v>
      </c>
      <c r="AU262" s="220" t="s">
        <v>83</v>
      </c>
      <c r="AY262" s="20" t="s">
        <v>146</v>
      </c>
      <c r="BE262" s="221">
        <f>IF(N262="základní",J262,0)</f>
        <v>0</v>
      </c>
      <c r="BF262" s="221">
        <f>IF(N262="snížená",J262,0)</f>
        <v>0</v>
      </c>
      <c r="BG262" s="221">
        <f>IF(N262="zákl. přenesená",J262,0)</f>
        <v>0</v>
      </c>
      <c r="BH262" s="221">
        <f>IF(N262="sníž. přenesená",J262,0)</f>
        <v>0</v>
      </c>
      <c r="BI262" s="221">
        <f>IF(N262="nulová",J262,0)</f>
        <v>0</v>
      </c>
      <c r="BJ262" s="20" t="s">
        <v>81</v>
      </c>
      <c r="BK262" s="221">
        <f>ROUND(I262*H262,2)</f>
        <v>0</v>
      </c>
      <c r="BL262" s="20" t="s">
        <v>152</v>
      </c>
      <c r="BM262" s="220" t="s">
        <v>803</v>
      </c>
    </row>
    <row r="263" s="2" customFormat="1">
      <c r="A263" s="41"/>
      <c r="B263" s="42"/>
      <c r="C263" s="43"/>
      <c r="D263" s="222" t="s">
        <v>154</v>
      </c>
      <c r="E263" s="43"/>
      <c r="F263" s="223" t="s">
        <v>804</v>
      </c>
      <c r="G263" s="43"/>
      <c r="H263" s="43"/>
      <c r="I263" s="224"/>
      <c r="J263" s="43"/>
      <c r="K263" s="43"/>
      <c r="L263" s="47"/>
      <c r="M263" s="225"/>
      <c r="N263" s="226"/>
      <c r="O263" s="87"/>
      <c r="P263" s="87"/>
      <c r="Q263" s="87"/>
      <c r="R263" s="87"/>
      <c r="S263" s="87"/>
      <c r="T263" s="88"/>
      <c r="U263" s="41"/>
      <c r="V263" s="41"/>
      <c r="W263" s="41"/>
      <c r="X263" s="41"/>
      <c r="Y263" s="41"/>
      <c r="Z263" s="41"/>
      <c r="AA263" s="41"/>
      <c r="AB263" s="41"/>
      <c r="AC263" s="41"/>
      <c r="AD263" s="41"/>
      <c r="AE263" s="41"/>
      <c r="AT263" s="20" t="s">
        <v>154</v>
      </c>
      <c r="AU263" s="20" t="s">
        <v>83</v>
      </c>
    </row>
    <row r="264" s="13" customFormat="1">
      <c r="A264" s="13"/>
      <c r="B264" s="229"/>
      <c r="C264" s="230"/>
      <c r="D264" s="227" t="s">
        <v>184</v>
      </c>
      <c r="E264" s="231" t="s">
        <v>19</v>
      </c>
      <c r="F264" s="232" t="s">
        <v>805</v>
      </c>
      <c r="G264" s="230"/>
      <c r="H264" s="233">
        <v>2171.7199999999998</v>
      </c>
      <c r="I264" s="234"/>
      <c r="J264" s="230"/>
      <c r="K264" s="230"/>
      <c r="L264" s="235"/>
      <c r="M264" s="236"/>
      <c r="N264" s="237"/>
      <c r="O264" s="237"/>
      <c r="P264" s="237"/>
      <c r="Q264" s="237"/>
      <c r="R264" s="237"/>
      <c r="S264" s="237"/>
      <c r="T264" s="238"/>
      <c r="U264" s="13"/>
      <c r="V264" s="13"/>
      <c r="W264" s="13"/>
      <c r="X264" s="13"/>
      <c r="Y264" s="13"/>
      <c r="Z264" s="13"/>
      <c r="AA264" s="13"/>
      <c r="AB264" s="13"/>
      <c r="AC264" s="13"/>
      <c r="AD264" s="13"/>
      <c r="AE264" s="13"/>
      <c r="AT264" s="239" t="s">
        <v>184</v>
      </c>
      <c r="AU264" s="239" t="s">
        <v>83</v>
      </c>
      <c r="AV264" s="13" t="s">
        <v>83</v>
      </c>
      <c r="AW264" s="13" t="s">
        <v>35</v>
      </c>
      <c r="AX264" s="13" t="s">
        <v>73</v>
      </c>
      <c r="AY264" s="239" t="s">
        <v>146</v>
      </c>
    </row>
    <row r="265" s="13" customFormat="1">
      <c r="A265" s="13"/>
      <c r="B265" s="229"/>
      <c r="C265" s="230"/>
      <c r="D265" s="227" t="s">
        <v>184</v>
      </c>
      <c r="E265" s="231" t="s">
        <v>19</v>
      </c>
      <c r="F265" s="232" t="s">
        <v>806</v>
      </c>
      <c r="G265" s="230"/>
      <c r="H265" s="233">
        <v>-1061.3699999999999</v>
      </c>
      <c r="I265" s="234"/>
      <c r="J265" s="230"/>
      <c r="K265" s="230"/>
      <c r="L265" s="235"/>
      <c r="M265" s="236"/>
      <c r="N265" s="237"/>
      <c r="O265" s="237"/>
      <c r="P265" s="237"/>
      <c r="Q265" s="237"/>
      <c r="R265" s="237"/>
      <c r="S265" s="237"/>
      <c r="T265" s="238"/>
      <c r="U265" s="13"/>
      <c r="V265" s="13"/>
      <c r="W265" s="13"/>
      <c r="X265" s="13"/>
      <c r="Y265" s="13"/>
      <c r="Z265" s="13"/>
      <c r="AA265" s="13"/>
      <c r="AB265" s="13"/>
      <c r="AC265" s="13"/>
      <c r="AD265" s="13"/>
      <c r="AE265" s="13"/>
      <c r="AT265" s="239" t="s">
        <v>184</v>
      </c>
      <c r="AU265" s="239" t="s">
        <v>83</v>
      </c>
      <c r="AV265" s="13" t="s">
        <v>83</v>
      </c>
      <c r="AW265" s="13" t="s">
        <v>35</v>
      </c>
      <c r="AX265" s="13" t="s">
        <v>73</v>
      </c>
      <c r="AY265" s="239" t="s">
        <v>146</v>
      </c>
    </row>
    <row r="266" s="14" customFormat="1">
      <c r="A266" s="14"/>
      <c r="B266" s="240"/>
      <c r="C266" s="241"/>
      <c r="D266" s="227" t="s">
        <v>184</v>
      </c>
      <c r="E266" s="242" t="s">
        <v>19</v>
      </c>
      <c r="F266" s="243" t="s">
        <v>189</v>
      </c>
      <c r="G266" s="241"/>
      <c r="H266" s="244">
        <v>1110.3499999999999</v>
      </c>
      <c r="I266" s="245"/>
      <c r="J266" s="241"/>
      <c r="K266" s="241"/>
      <c r="L266" s="246"/>
      <c r="M266" s="247"/>
      <c r="N266" s="248"/>
      <c r="O266" s="248"/>
      <c r="P266" s="248"/>
      <c r="Q266" s="248"/>
      <c r="R266" s="248"/>
      <c r="S266" s="248"/>
      <c r="T266" s="249"/>
      <c r="U266" s="14"/>
      <c r="V266" s="14"/>
      <c r="W266" s="14"/>
      <c r="X266" s="14"/>
      <c r="Y266" s="14"/>
      <c r="Z266" s="14"/>
      <c r="AA266" s="14"/>
      <c r="AB266" s="14"/>
      <c r="AC266" s="14"/>
      <c r="AD266" s="14"/>
      <c r="AE266" s="14"/>
      <c r="AT266" s="250" t="s">
        <v>184</v>
      </c>
      <c r="AU266" s="250" t="s">
        <v>83</v>
      </c>
      <c r="AV266" s="14" t="s">
        <v>152</v>
      </c>
      <c r="AW266" s="14" t="s">
        <v>35</v>
      </c>
      <c r="AX266" s="14" t="s">
        <v>81</v>
      </c>
      <c r="AY266" s="250" t="s">
        <v>146</v>
      </c>
    </row>
    <row r="267" s="2" customFormat="1" ht="37.8" customHeight="1">
      <c r="A267" s="41"/>
      <c r="B267" s="42"/>
      <c r="C267" s="208" t="s">
        <v>344</v>
      </c>
      <c r="D267" s="208" t="s">
        <v>148</v>
      </c>
      <c r="E267" s="209" t="s">
        <v>807</v>
      </c>
      <c r="F267" s="210" t="s">
        <v>808</v>
      </c>
      <c r="G267" s="211" t="s">
        <v>181</v>
      </c>
      <c r="H267" s="212">
        <v>303.19</v>
      </c>
      <c r="I267" s="213"/>
      <c r="J267" s="214">
        <f>ROUND(I267*H267,2)</f>
        <v>0</v>
      </c>
      <c r="K267" s="215"/>
      <c r="L267" s="47"/>
      <c r="M267" s="216" t="s">
        <v>19</v>
      </c>
      <c r="N267" s="217" t="s">
        <v>44</v>
      </c>
      <c r="O267" s="87"/>
      <c r="P267" s="218">
        <f>O267*H267</f>
        <v>0</v>
      </c>
      <c r="Q267" s="218">
        <v>0</v>
      </c>
      <c r="R267" s="218">
        <f>Q267*H267</f>
        <v>0</v>
      </c>
      <c r="S267" s="218">
        <v>0</v>
      </c>
      <c r="T267" s="219">
        <f>S267*H267</f>
        <v>0</v>
      </c>
      <c r="U267" s="41"/>
      <c r="V267" s="41"/>
      <c r="W267" s="41"/>
      <c r="X267" s="41"/>
      <c r="Y267" s="41"/>
      <c r="Z267" s="41"/>
      <c r="AA267" s="41"/>
      <c r="AB267" s="41"/>
      <c r="AC267" s="41"/>
      <c r="AD267" s="41"/>
      <c r="AE267" s="41"/>
      <c r="AR267" s="220" t="s">
        <v>152</v>
      </c>
      <c r="AT267" s="220" t="s">
        <v>148</v>
      </c>
      <c r="AU267" s="220" t="s">
        <v>83</v>
      </c>
      <c r="AY267" s="20" t="s">
        <v>146</v>
      </c>
      <c r="BE267" s="221">
        <f>IF(N267="základní",J267,0)</f>
        <v>0</v>
      </c>
      <c r="BF267" s="221">
        <f>IF(N267="snížená",J267,0)</f>
        <v>0</v>
      </c>
      <c r="BG267" s="221">
        <f>IF(N267="zákl. přenesená",J267,0)</f>
        <v>0</v>
      </c>
      <c r="BH267" s="221">
        <f>IF(N267="sníž. přenesená",J267,0)</f>
        <v>0</v>
      </c>
      <c r="BI267" s="221">
        <f>IF(N267="nulová",J267,0)</f>
        <v>0</v>
      </c>
      <c r="BJ267" s="20" t="s">
        <v>81</v>
      </c>
      <c r="BK267" s="221">
        <f>ROUND(I267*H267,2)</f>
        <v>0</v>
      </c>
      <c r="BL267" s="20" t="s">
        <v>152</v>
      </c>
      <c r="BM267" s="220" t="s">
        <v>809</v>
      </c>
    </row>
    <row r="268" s="2" customFormat="1">
      <c r="A268" s="41"/>
      <c r="B268" s="42"/>
      <c r="C268" s="43"/>
      <c r="D268" s="222" t="s">
        <v>154</v>
      </c>
      <c r="E268" s="43"/>
      <c r="F268" s="223" t="s">
        <v>810</v>
      </c>
      <c r="G268" s="43"/>
      <c r="H268" s="43"/>
      <c r="I268" s="224"/>
      <c r="J268" s="43"/>
      <c r="K268" s="43"/>
      <c r="L268" s="47"/>
      <c r="M268" s="225"/>
      <c r="N268" s="226"/>
      <c r="O268" s="87"/>
      <c r="P268" s="87"/>
      <c r="Q268" s="87"/>
      <c r="R268" s="87"/>
      <c r="S268" s="87"/>
      <c r="T268" s="88"/>
      <c r="U268" s="41"/>
      <c r="V268" s="41"/>
      <c r="W268" s="41"/>
      <c r="X268" s="41"/>
      <c r="Y268" s="41"/>
      <c r="Z268" s="41"/>
      <c r="AA268" s="41"/>
      <c r="AB268" s="41"/>
      <c r="AC268" s="41"/>
      <c r="AD268" s="41"/>
      <c r="AE268" s="41"/>
      <c r="AT268" s="20" t="s">
        <v>154</v>
      </c>
      <c r="AU268" s="20" t="s">
        <v>83</v>
      </c>
    </row>
    <row r="269" s="2" customFormat="1" ht="16.5" customHeight="1">
      <c r="A269" s="41"/>
      <c r="B269" s="42"/>
      <c r="C269" s="261" t="s">
        <v>350</v>
      </c>
      <c r="D269" s="261" t="s">
        <v>242</v>
      </c>
      <c r="E269" s="262" t="s">
        <v>811</v>
      </c>
      <c r="F269" s="263" t="s">
        <v>812</v>
      </c>
      <c r="G269" s="264" t="s">
        <v>223</v>
      </c>
      <c r="H269" s="265">
        <v>606.38</v>
      </c>
      <c r="I269" s="266"/>
      <c r="J269" s="267">
        <f>ROUND(I269*H269,2)</f>
        <v>0</v>
      </c>
      <c r="K269" s="268"/>
      <c r="L269" s="269"/>
      <c r="M269" s="270" t="s">
        <v>19</v>
      </c>
      <c r="N269" s="271" t="s">
        <v>44</v>
      </c>
      <c r="O269" s="87"/>
      <c r="P269" s="218">
        <f>O269*H269</f>
        <v>0</v>
      </c>
      <c r="Q269" s="218">
        <v>0</v>
      </c>
      <c r="R269" s="218">
        <f>Q269*H269</f>
        <v>0</v>
      </c>
      <c r="S269" s="218">
        <v>0</v>
      </c>
      <c r="T269" s="219">
        <f>S269*H269</f>
        <v>0</v>
      </c>
      <c r="U269" s="41"/>
      <c r="V269" s="41"/>
      <c r="W269" s="41"/>
      <c r="X269" s="41"/>
      <c r="Y269" s="41"/>
      <c r="Z269" s="41"/>
      <c r="AA269" s="41"/>
      <c r="AB269" s="41"/>
      <c r="AC269" s="41"/>
      <c r="AD269" s="41"/>
      <c r="AE269" s="41"/>
      <c r="AR269" s="220" t="s">
        <v>196</v>
      </c>
      <c r="AT269" s="220" t="s">
        <v>242</v>
      </c>
      <c r="AU269" s="220" t="s">
        <v>83</v>
      </c>
      <c r="AY269" s="20" t="s">
        <v>146</v>
      </c>
      <c r="BE269" s="221">
        <f>IF(N269="základní",J269,0)</f>
        <v>0</v>
      </c>
      <c r="BF269" s="221">
        <f>IF(N269="snížená",J269,0)</f>
        <v>0</v>
      </c>
      <c r="BG269" s="221">
        <f>IF(N269="zákl. přenesená",J269,0)</f>
        <v>0</v>
      </c>
      <c r="BH269" s="221">
        <f>IF(N269="sníž. přenesená",J269,0)</f>
        <v>0</v>
      </c>
      <c r="BI269" s="221">
        <f>IF(N269="nulová",J269,0)</f>
        <v>0</v>
      </c>
      <c r="BJ269" s="20" t="s">
        <v>81</v>
      </c>
      <c r="BK269" s="221">
        <f>ROUND(I269*H269,2)</f>
        <v>0</v>
      </c>
      <c r="BL269" s="20" t="s">
        <v>152</v>
      </c>
      <c r="BM269" s="220" t="s">
        <v>813</v>
      </c>
    </row>
    <row r="270" s="13" customFormat="1">
      <c r="A270" s="13"/>
      <c r="B270" s="229"/>
      <c r="C270" s="230"/>
      <c r="D270" s="227" t="s">
        <v>184</v>
      </c>
      <c r="E270" s="230"/>
      <c r="F270" s="232" t="s">
        <v>814</v>
      </c>
      <c r="G270" s="230"/>
      <c r="H270" s="233">
        <v>606.38</v>
      </c>
      <c r="I270" s="234"/>
      <c r="J270" s="230"/>
      <c r="K270" s="230"/>
      <c r="L270" s="235"/>
      <c r="M270" s="236"/>
      <c r="N270" s="237"/>
      <c r="O270" s="237"/>
      <c r="P270" s="237"/>
      <c r="Q270" s="237"/>
      <c r="R270" s="237"/>
      <c r="S270" s="237"/>
      <c r="T270" s="238"/>
      <c r="U270" s="13"/>
      <c r="V270" s="13"/>
      <c r="W270" s="13"/>
      <c r="X270" s="13"/>
      <c r="Y270" s="13"/>
      <c r="Z270" s="13"/>
      <c r="AA270" s="13"/>
      <c r="AB270" s="13"/>
      <c r="AC270" s="13"/>
      <c r="AD270" s="13"/>
      <c r="AE270" s="13"/>
      <c r="AT270" s="239" t="s">
        <v>184</v>
      </c>
      <c r="AU270" s="239" t="s">
        <v>83</v>
      </c>
      <c r="AV270" s="13" t="s">
        <v>83</v>
      </c>
      <c r="AW270" s="13" t="s">
        <v>4</v>
      </c>
      <c r="AX270" s="13" t="s">
        <v>81</v>
      </c>
      <c r="AY270" s="239" t="s">
        <v>146</v>
      </c>
    </row>
    <row r="271" s="2" customFormat="1" ht="16.5" customHeight="1">
      <c r="A271" s="41"/>
      <c r="B271" s="42"/>
      <c r="C271" s="208" t="s">
        <v>355</v>
      </c>
      <c r="D271" s="208" t="s">
        <v>148</v>
      </c>
      <c r="E271" s="209" t="s">
        <v>815</v>
      </c>
      <c r="F271" s="210" t="s">
        <v>816</v>
      </c>
      <c r="G271" s="211" t="s">
        <v>181</v>
      </c>
      <c r="H271" s="212">
        <v>4.827</v>
      </c>
      <c r="I271" s="213"/>
      <c r="J271" s="214">
        <f>ROUND(I271*H271,2)</f>
        <v>0</v>
      </c>
      <c r="K271" s="215"/>
      <c r="L271" s="47"/>
      <c r="M271" s="216" t="s">
        <v>19</v>
      </c>
      <c r="N271" s="217" t="s">
        <v>44</v>
      </c>
      <c r="O271" s="87"/>
      <c r="P271" s="218">
        <f>O271*H271</f>
        <v>0</v>
      </c>
      <c r="Q271" s="218">
        <v>0.36414000000000002</v>
      </c>
      <c r="R271" s="218">
        <f>Q271*H271</f>
        <v>1.7577037800000002</v>
      </c>
      <c r="S271" s="218">
        <v>0</v>
      </c>
      <c r="T271" s="219">
        <f>S271*H271</f>
        <v>0</v>
      </c>
      <c r="U271" s="41"/>
      <c r="V271" s="41"/>
      <c r="W271" s="41"/>
      <c r="X271" s="41"/>
      <c r="Y271" s="41"/>
      <c r="Z271" s="41"/>
      <c r="AA271" s="41"/>
      <c r="AB271" s="41"/>
      <c r="AC271" s="41"/>
      <c r="AD271" s="41"/>
      <c r="AE271" s="41"/>
      <c r="AR271" s="220" t="s">
        <v>152</v>
      </c>
      <c r="AT271" s="220" t="s">
        <v>148</v>
      </c>
      <c r="AU271" s="220" t="s">
        <v>83</v>
      </c>
      <c r="AY271" s="20" t="s">
        <v>146</v>
      </c>
      <c r="BE271" s="221">
        <f>IF(N271="základní",J271,0)</f>
        <v>0</v>
      </c>
      <c r="BF271" s="221">
        <f>IF(N271="snížená",J271,0)</f>
        <v>0</v>
      </c>
      <c r="BG271" s="221">
        <f>IF(N271="zákl. přenesená",J271,0)</f>
        <v>0</v>
      </c>
      <c r="BH271" s="221">
        <f>IF(N271="sníž. přenesená",J271,0)</f>
        <v>0</v>
      </c>
      <c r="BI271" s="221">
        <f>IF(N271="nulová",J271,0)</f>
        <v>0</v>
      </c>
      <c r="BJ271" s="20" t="s">
        <v>81</v>
      </c>
      <c r="BK271" s="221">
        <f>ROUND(I271*H271,2)</f>
        <v>0</v>
      </c>
      <c r="BL271" s="20" t="s">
        <v>152</v>
      </c>
      <c r="BM271" s="220" t="s">
        <v>817</v>
      </c>
    </row>
    <row r="272" s="2" customFormat="1">
      <c r="A272" s="41"/>
      <c r="B272" s="42"/>
      <c r="C272" s="43"/>
      <c r="D272" s="222" t="s">
        <v>154</v>
      </c>
      <c r="E272" s="43"/>
      <c r="F272" s="223" t="s">
        <v>818</v>
      </c>
      <c r="G272" s="43"/>
      <c r="H272" s="43"/>
      <c r="I272" s="224"/>
      <c r="J272" s="43"/>
      <c r="K272" s="43"/>
      <c r="L272" s="47"/>
      <c r="M272" s="225"/>
      <c r="N272" s="226"/>
      <c r="O272" s="87"/>
      <c r="P272" s="87"/>
      <c r="Q272" s="87"/>
      <c r="R272" s="87"/>
      <c r="S272" s="87"/>
      <c r="T272" s="88"/>
      <c r="U272" s="41"/>
      <c r="V272" s="41"/>
      <c r="W272" s="41"/>
      <c r="X272" s="41"/>
      <c r="Y272" s="41"/>
      <c r="Z272" s="41"/>
      <c r="AA272" s="41"/>
      <c r="AB272" s="41"/>
      <c r="AC272" s="41"/>
      <c r="AD272" s="41"/>
      <c r="AE272" s="41"/>
      <c r="AT272" s="20" t="s">
        <v>154</v>
      </c>
      <c r="AU272" s="20" t="s">
        <v>83</v>
      </c>
    </row>
    <row r="273" s="15" customFormat="1">
      <c r="A273" s="15"/>
      <c r="B273" s="251"/>
      <c r="C273" s="252"/>
      <c r="D273" s="227" t="s">
        <v>184</v>
      </c>
      <c r="E273" s="253" t="s">
        <v>19</v>
      </c>
      <c r="F273" s="254" t="s">
        <v>819</v>
      </c>
      <c r="G273" s="252"/>
      <c r="H273" s="253" t="s">
        <v>19</v>
      </c>
      <c r="I273" s="255"/>
      <c r="J273" s="252"/>
      <c r="K273" s="252"/>
      <c r="L273" s="256"/>
      <c r="M273" s="257"/>
      <c r="N273" s="258"/>
      <c r="O273" s="258"/>
      <c r="P273" s="258"/>
      <c r="Q273" s="258"/>
      <c r="R273" s="258"/>
      <c r="S273" s="258"/>
      <c r="T273" s="259"/>
      <c r="U273" s="15"/>
      <c r="V273" s="15"/>
      <c r="W273" s="15"/>
      <c r="X273" s="15"/>
      <c r="Y273" s="15"/>
      <c r="Z273" s="15"/>
      <c r="AA273" s="15"/>
      <c r="AB273" s="15"/>
      <c r="AC273" s="15"/>
      <c r="AD273" s="15"/>
      <c r="AE273" s="15"/>
      <c r="AT273" s="260" t="s">
        <v>184</v>
      </c>
      <c r="AU273" s="260" t="s">
        <v>83</v>
      </c>
      <c r="AV273" s="15" t="s">
        <v>81</v>
      </c>
      <c r="AW273" s="15" t="s">
        <v>35</v>
      </c>
      <c r="AX273" s="15" t="s">
        <v>73</v>
      </c>
      <c r="AY273" s="260" t="s">
        <v>146</v>
      </c>
    </row>
    <row r="274" s="13" customFormat="1">
      <c r="A274" s="13"/>
      <c r="B274" s="229"/>
      <c r="C274" s="230"/>
      <c r="D274" s="227" t="s">
        <v>184</v>
      </c>
      <c r="E274" s="231" t="s">
        <v>19</v>
      </c>
      <c r="F274" s="232" t="s">
        <v>820</v>
      </c>
      <c r="G274" s="230"/>
      <c r="H274" s="233">
        <v>4.1680000000000001</v>
      </c>
      <c r="I274" s="234"/>
      <c r="J274" s="230"/>
      <c r="K274" s="230"/>
      <c r="L274" s="235"/>
      <c r="M274" s="236"/>
      <c r="N274" s="237"/>
      <c r="O274" s="237"/>
      <c r="P274" s="237"/>
      <c r="Q274" s="237"/>
      <c r="R274" s="237"/>
      <c r="S274" s="237"/>
      <c r="T274" s="238"/>
      <c r="U274" s="13"/>
      <c r="V274" s="13"/>
      <c r="W274" s="13"/>
      <c r="X274" s="13"/>
      <c r="Y274" s="13"/>
      <c r="Z274" s="13"/>
      <c r="AA274" s="13"/>
      <c r="AB274" s="13"/>
      <c r="AC274" s="13"/>
      <c r="AD274" s="13"/>
      <c r="AE274" s="13"/>
      <c r="AT274" s="239" t="s">
        <v>184</v>
      </c>
      <c r="AU274" s="239" t="s">
        <v>83</v>
      </c>
      <c r="AV274" s="13" t="s">
        <v>83</v>
      </c>
      <c r="AW274" s="13" t="s">
        <v>35</v>
      </c>
      <c r="AX274" s="13" t="s">
        <v>73</v>
      </c>
      <c r="AY274" s="239" t="s">
        <v>146</v>
      </c>
    </row>
    <row r="275" s="13" customFormat="1">
      <c r="A275" s="13"/>
      <c r="B275" s="229"/>
      <c r="C275" s="230"/>
      <c r="D275" s="227" t="s">
        <v>184</v>
      </c>
      <c r="E275" s="231" t="s">
        <v>19</v>
      </c>
      <c r="F275" s="232" t="s">
        <v>821</v>
      </c>
      <c r="G275" s="230"/>
      <c r="H275" s="233">
        <v>0.65900000000000003</v>
      </c>
      <c r="I275" s="234"/>
      <c r="J275" s="230"/>
      <c r="K275" s="230"/>
      <c r="L275" s="235"/>
      <c r="M275" s="236"/>
      <c r="N275" s="237"/>
      <c r="O275" s="237"/>
      <c r="P275" s="237"/>
      <c r="Q275" s="237"/>
      <c r="R275" s="237"/>
      <c r="S275" s="237"/>
      <c r="T275" s="238"/>
      <c r="U275" s="13"/>
      <c r="V275" s="13"/>
      <c r="W275" s="13"/>
      <c r="X275" s="13"/>
      <c r="Y275" s="13"/>
      <c r="Z275" s="13"/>
      <c r="AA275" s="13"/>
      <c r="AB275" s="13"/>
      <c r="AC275" s="13"/>
      <c r="AD275" s="13"/>
      <c r="AE275" s="13"/>
      <c r="AT275" s="239" t="s">
        <v>184</v>
      </c>
      <c r="AU275" s="239" t="s">
        <v>83</v>
      </c>
      <c r="AV275" s="13" t="s">
        <v>83</v>
      </c>
      <c r="AW275" s="13" t="s">
        <v>35</v>
      </c>
      <c r="AX275" s="13" t="s">
        <v>73</v>
      </c>
      <c r="AY275" s="239" t="s">
        <v>146</v>
      </c>
    </row>
    <row r="276" s="14" customFormat="1">
      <c r="A276" s="14"/>
      <c r="B276" s="240"/>
      <c r="C276" s="241"/>
      <c r="D276" s="227" t="s">
        <v>184</v>
      </c>
      <c r="E276" s="242" t="s">
        <v>19</v>
      </c>
      <c r="F276" s="243" t="s">
        <v>189</v>
      </c>
      <c r="G276" s="241"/>
      <c r="H276" s="244">
        <v>4.827</v>
      </c>
      <c r="I276" s="245"/>
      <c r="J276" s="241"/>
      <c r="K276" s="241"/>
      <c r="L276" s="246"/>
      <c r="M276" s="247"/>
      <c r="N276" s="248"/>
      <c r="O276" s="248"/>
      <c r="P276" s="248"/>
      <c r="Q276" s="248"/>
      <c r="R276" s="248"/>
      <c r="S276" s="248"/>
      <c r="T276" s="249"/>
      <c r="U276" s="14"/>
      <c r="V276" s="14"/>
      <c r="W276" s="14"/>
      <c r="X276" s="14"/>
      <c r="Y276" s="14"/>
      <c r="Z276" s="14"/>
      <c r="AA276" s="14"/>
      <c r="AB276" s="14"/>
      <c r="AC276" s="14"/>
      <c r="AD276" s="14"/>
      <c r="AE276" s="14"/>
      <c r="AT276" s="250" t="s">
        <v>184</v>
      </c>
      <c r="AU276" s="250" t="s">
        <v>83</v>
      </c>
      <c r="AV276" s="14" t="s">
        <v>152</v>
      </c>
      <c r="AW276" s="14" t="s">
        <v>35</v>
      </c>
      <c r="AX276" s="14" t="s">
        <v>81</v>
      </c>
      <c r="AY276" s="250" t="s">
        <v>146</v>
      </c>
    </row>
    <row r="277" s="2" customFormat="1" ht="16.5" customHeight="1">
      <c r="A277" s="41"/>
      <c r="B277" s="42"/>
      <c r="C277" s="261" t="s">
        <v>361</v>
      </c>
      <c r="D277" s="261" t="s">
        <v>242</v>
      </c>
      <c r="E277" s="262" t="s">
        <v>822</v>
      </c>
      <c r="F277" s="263" t="s">
        <v>823</v>
      </c>
      <c r="G277" s="264" t="s">
        <v>181</v>
      </c>
      <c r="H277" s="265">
        <v>4.827</v>
      </c>
      <c r="I277" s="266"/>
      <c r="J277" s="267">
        <f>ROUND(I277*H277,2)</f>
        <v>0</v>
      </c>
      <c r="K277" s="268"/>
      <c r="L277" s="269"/>
      <c r="M277" s="270" t="s">
        <v>19</v>
      </c>
      <c r="N277" s="271" t="s">
        <v>44</v>
      </c>
      <c r="O277" s="87"/>
      <c r="P277" s="218">
        <f>O277*H277</f>
        <v>0</v>
      </c>
      <c r="Q277" s="218">
        <v>0</v>
      </c>
      <c r="R277" s="218">
        <f>Q277*H277</f>
        <v>0</v>
      </c>
      <c r="S277" s="218">
        <v>0</v>
      </c>
      <c r="T277" s="219">
        <f>S277*H277</f>
        <v>0</v>
      </c>
      <c r="U277" s="41"/>
      <c r="V277" s="41"/>
      <c r="W277" s="41"/>
      <c r="X277" s="41"/>
      <c r="Y277" s="41"/>
      <c r="Z277" s="41"/>
      <c r="AA277" s="41"/>
      <c r="AB277" s="41"/>
      <c r="AC277" s="41"/>
      <c r="AD277" s="41"/>
      <c r="AE277" s="41"/>
      <c r="AR277" s="220" t="s">
        <v>196</v>
      </c>
      <c r="AT277" s="220" t="s">
        <v>242</v>
      </c>
      <c r="AU277" s="220" t="s">
        <v>83</v>
      </c>
      <c r="AY277" s="20" t="s">
        <v>146</v>
      </c>
      <c r="BE277" s="221">
        <f>IF(N277="základní",J277,0)</f>
        <v>0</v>
      </c>
      <c r="BF277" s="221">
        <f>IF(N277="snížená",J277,0)</f>
        <v>0</v>
      </c>
      <c r="BG277" s="221">
        <f>IF(N277="zákl. přenesená",J277,0)</f>
        <v>0</v>
      </c>
      <c r="BH277" s="221">
        <f>IF(N277="sníž. přenesená",J277,0)</f>
        <v>0</v>
      </c>
      <c r="BI277" s="221">
        <f>IF(N277="nulová",J277,0)</f>
        <v>0</v>
      </c>
      <c r="BJ277" s="20" t="s">
        <v>81</v>
      </c>
      <c r="BK277" s="221">
        <f>ROUND(I277*H277,2)</f>
        <v>0</v>
      </c>
      <c r="BL277" s="20" t="s">
        <v>152</v>
      </c>
      <c r="BM277" s="220" t="s">
        <v>824</v>
      </c>
    </row>
    <row r="278" s="2" customFormat="1" ht="24.15" customHeight="1">
      <c r="A278" s="41"/>
      <c r="B278" s="42"/>
      <c r="C278" s="208" t="s">
        <v>366</v>
      </c>
      <c r="D278" s="208" t="s">
        <v>148</v>
      </c>
      <c r="E278" s="209" t="s">
        <v>233</v>
      </c>
      <c r="F278" s="210" t="s">
        <v>234</v>
      </c>
      <c r="G278" s="211" t="s">
        <v>151</v>
      </c>
      <c r="H278" s="212">
        <v>278.63999999999999</v>
      </c>
      <c r="I278" s="213"/>
      <c r="J278" s="214">
        <f>ROUND(I278*H278,2)</f>
        <v>0</v>
      </c>
      <c r="K278" s="215"/>
      <c r="L278" s="47"/>
      <c r="M278" s="216" t="s">
        <v>19</v>
      </c>
      <c r="N278" s="217" t="s">
        <v>44</v>
      </c>
      <c r="O278" s="87"/>
      <c r="P278" s="218">
        <f>O278*H278</f>
        <v>0</v>
      </c>
      <c r="Q278" s="218">
        <v>0</v>
      </c>
      <c r="R278" s="218">
        <f>Q278*H278</f>
        <v>0</v>
      </c>
      <c r="S278" s="218">
        <v>0</v>
      </c>
      <c r="T278" s="219">
        <f>S278*H278</f>
        <v>0</v>
      </c>
      <c r="U278" s="41"/>
      <c r="V278" s="41"/>
      <c r="W278" s="41"/>
      <c r="X278" s="41"/>
      <c r="Y278" s="41"/>
      <c r="Z278" s="41"/>
      <c r="AA278" s="41"/>
      <c r="AB278" s="41"/>
      <c r="AC278" s="41"/>
      <c r="AD278" s="41"/>
      <c r="AE278" s="41"/>
      <c r="AR278" s="220" t="s">
        <v>152</v>
      </c>
      <c r="AT278" s="220" t="s">
        <v>148</v>
      </c>
      <c r="AU278" s="220" t="s">
        <v>83</v>
      </c>
      <c r="AY278" s="20" t="s">
        <v>146</v>
      </c>
      <c r="BE278" s="221">
        <f>IF(N278="základní",J278,0)</f>
        <v>0</v>
      </c>
      <c r="BF278" s="221">
        <f>IF(N278="snížená",J278,0)</f>
        <v>0</v>
      </c>
      <c r="BG278" s="221">
        <f>IF(N278="zákl. přenesená",J278,0)</f>
        <v>0</v>
      </c>
      <c r="BH278" s="221">
        <f>IF(N278="sníž. přenesená",J278,0)</f>
        <v>0</v>
      </c>
      <c r="BI278" s="221">
        <f>IF(N278="nulová",J278,0)</f>
        <v>0</v>
      </c>
      <c r="BJ278" s="20" t="s">
        <v>81</v>
      </c>
      <c r="BK278" s="221">
        <f>ROUND(I278*H278,2)</f>
        <v>0</v>
      </c>
      <c r="BL278" s="20" t="s">
        <v>152</v>
      </c>
      <c r="BM278" s="220" t="s">
        <v>825</v>
      </c>
    </row>
    <row r="279" s="2" customFormat="1">
      <c r="A279" s="41"/>
      <c r="B279" s="42"/>
      <c r="C279" s="43"/>
      <c r="D279" s="222" t="s">
        <v>154</v>
      </c>
      <c r="E279" s="43"/>
      <c r="F279" s="223" t="s">
        <v>236</v>
      </c>
      <c r="G279" s="43"/>
      <c r="H279" s="43"/>
      <c r="I279" s="224"/>
      <c r="J279" s="43"/>
      <c r="K279" s="43"/>
      <c r="L279" s="47"/>
      <c r="M279" s="225"/>
      <c r="N279" s="226"/>
      <c r="O279" s="87"/>
      <c r="P279" s="87"/>
      <c r="Q279" s="87"/>
      <c r="R279" s="87"/>
      <c r="S279" s="87"/>
      <c r="T279" s="88"/>
      <c r="U279" s="41"/>
      <c r="V279" s="41"/>
      <c r="W279" s="41"/>
      <c r="X279" s="41"/>
      <c r="Y279" s="41"/>
      <c r="Z279" s="41"/>
      <c r="AA279" s="41"/>
      <c r="AB279" s="41"/>
      <c r="AC279" s="41"/>
      <c r="AD279" s="41"/>
      <c r="AE279" s="41"/>
      <c r="AT279" s="20" t="s">
        <v>154</v>
      </c>
      <c r="AU279" s="20" t="s">
        <v>83</v>
      </c>
    </row>
    <row r="280" s="2" customFormat="1" ht="24.15" customHeight="1">
      <c r="A280" s="41"/>
      <c r="B280" s="42"/>
      <c r="C280" s="208" t="s">
        <v>371</v>
      </c>
      <c r="D280" s="208" t="s">
        <v>148</v>
      </c>
      <c r="E280" s="209" t="s">
        <v>237</v>
      </c>
      <c r="F280" s="210" t="s">
        <v>238</v>
      </c>
      <c r="G280" s="211" t="s">
        <v>151</v>
      </c>
      <c r="H280" s="212">
        <v>83.543999999999997</v>
      </c>
      <c r="I280" s="213"/>
      <c r="J280" s="214">
        <f>ROUND(I280*H280,2)</f>
        <v>0</v>
      </c>
      <c r="K280" s="215"/>
      <c r="L280" s="47"/>
      <c r="M280" s="216" t="s">
        <v>19</v>
      </c>
      <c r="N280" s="217" t="s">
        <v>44</v>
      </c>
      <c r="O280" s="87"/>
      <c r="P280" s="218">
        <f>O280*H280</f>
        <v>0</v>
      </c>
      <c r="Q280" s="218">
        <v>0</v>
      </c>
      <c r="R280" s="218">
        <f>Q280*H280</f>
        <v>0</v>
      </c>
      <c r="S280" s="218">
        <v>0</v>
      </c>
      <c r="T280" s="219">
        <f>S280*H280</f>
        <v>0</v>
      </c>
      <c r="U280" s="41"/>
      <c r="V280" s="41"/>
      <c r="W280" s="41"/>
      <c r="X280" s="41"/>
      <c r="Y280" s="41"/>
      <c r="Z280" s="41"/>
      <c r="AA280" s="41"/>
      <c r="AB280" s="41"/>
      <c r="AC280" s="41"/>
      <c r="AD280" s="41"/>
      <c r="AE280" s="41"/>
      <c r="AR280" s="220" t="s">
        <v>152</v>
      </c>
      <c r="AT280" s="220" t="s">
        <v>148</v>
      </c>
      <c r="AU280" s="220" t="s">
        <v>83</v>
      </c>
      <c r="AY280" s="20" t="s">
        <v>146</v>
      </c>
      <c r="BE280" s="221">
        <f>IF(N280="základní",J280,0)</f>
        <v>0</v>
      </c>
      <c r="BF280" s="221">
        <f>IF(N280="snížená",J280,0)</f>
        <v>0</v>
      </c>
      <c r="BG280" s="221">
        <f>IF(N280="zákl. přenesená",J280,0)</f>
        <v>0</v>
      </c>
      <c r="BH280" s="221">
        <f>IF(N280="sníž. přenesená",J280,0)</f>
        <v>0</v>
      </c>
      <c r="BI280" s="221">
        <f>IF(N280="nulová",J280,0)</f>
        <v>0</v>
      </c>
      <c r="BJ280" s="20" t="s">
        <v>81</v>
      </c>
      <c r="BK280" s="221">
        <f>ROUND(I280*H280,2)</f>
        <v>0</v>
      </c>
      <c r="BL280" s="20" t="s">
        <v>152</v>
      </c>
      <c r="BM280" s="220" t="s">
        <v>826</v>
      </c>
    </row>
    <row r="281" s="2" customFormat="1">
      <c r="A281" s="41"/>
      <c r="B281" s="42"/>
      <c r="C281" s="43"/>
      <c r="D281" s="222" t="s">
        <v>154</v>
      </c>
      <c r="E281" s="43"/>
      <c r="F281" s="223" t="s">
        <v>240</v>
      </c>
      <c r="G281" s="43"/>
      <c r="H281" s="43"/>
      <c r="I281" s="224"/>
      <c r="J281" s="43"/>
      <c r="K281" s="43"/>
      <c r="L281" s="47"/>
      <c r="M281" s="225"/>
      <c r="N281" s="226"/>
      <c r="O281" s="87"/>
      <c r="P281" s="87"/>
      <c r="Q281" s="87"/>
      <c r="R281" s="87"/>
      <c r="S281" s="87"/>
      <c r="T281" s="88"/>
      <c r="U281" s="41"/>
      <c r="V281" s="41"/>
      <c r="W281" s="41"/>
      <c r="X281" s="41"/>
      <c r="Y281" s="41"/>
      <c r="Z281" s="41"/>
      <c r="AA281" s="41"/>
      <c r="AB281" s="41"/>
      <c r="AC281" s="41"/>
      <c r="AD281" s="41"/>
      <c r="AE281" s="41"/>
      <c r="AT281" s="20" t="s">
        <v>154</v>
      </c>
      <c r="AU281" s="20" t="s">
        <v>83</v>
      </c>
    </row>
    <row r="282" s="13" customFormat="1">
      <c r="A282" s="13"/>
      <c r="B282" s="229"/>
      <c r="C282" s="230"/>
      <c r="D282" s="227" t="s">
        <v>184</v>
      </c>
      <c r="E282" s="231" t="s">
        <v>19</v>
      </c>
      <c r="F282" s="232" t="s">
        <v>827</v>
      </c>
      <c r="G282" s="230"/>
      <c r="H282" s="233">
        <v>83.543999999999997</v>
      </c>
      <c r="I282" s="234"/>
      <c r="J282" s="230"/>
      <c r="K282" s="230"/>
      <c r="L282" s="235"/>
      <c r="M282" s="236"/>
      <c r="N282" s="237"/>
      <c r="O282" s="237"/>
      <c r="P282" s="237"/>
      <c r="Q282" s="237"/>
      <c r="R282" s="237"/>
      <c r="S282" s="237"/>
      <c r="T282" s="238"/>
      <c r="U282" s="13"/>
      <c r="V282" s="13"/>
      <c r="W282" s="13"/>
      <c r="X282" s="13"/>
      <c r="Y282" s="13"/>
      <c r="Z282" s="13"/>
      <c r="AA282" s="13"/>
      <c r="AB282" s="13"/>
      <c r="AC282" s="13"/>
      <c r="AD282" s="13"/>
      <c r="AE282" s="13"/>
      <c r="AT282" s="239" t="s">
        <v>184</v>
      </c>
      <c r="AU282" s="239" t="s">
        <v>83</v>
      </c>
      <c r="AV282" s="13" t="s">
        <v>83</v>
      </c>
      <c r="AW282" s="13" t="s">
        <v>35</v>
      </c>
      <c r="AX282" s="13" t="s">
        <v>81</v>
      </c>
      <c r="AY282" s="239" t="s">
        <v>146</v>
      </c>
    </row>
    <row r="283" s="2" customFormat="1" ht="16.5" customHeight="1">
      <c r="A283" s="41"/>
      <c r="B283" s="42"/>
      <c r="C283" s="261" t="s">
        <v>377</v>
      </c>
      <c r="D283" s="261" t="s">
        <v>242</v>
      </c>
      <c r="E283" s="262" t="s">
        <v>243</v>
      </c>
      <c r="F283" s="263" t="s">
        <v>244</v>
      </c>
      <c r="G283" s="264" t="s">
        <v>245</v>
      </c>
      <c r="H283" s="265">
        <v>1.671</v>
      </c>
      <c r="I283" s="266"/>
      <c r="J283" s="267">
        <f>ROUND(I283*H283,2)</f>
        <v>0</v>
      </c>
      <c r="K283" s="268"/>
      <c r="L283" s="269"/>
      <c r="M283" s="270" t="s">
        <v>19</v>
      </c>
      <c r="N283" s="271" t="s">
        <v>44</v>
      </c>
      <c r="O283" s="87"/>
      <c r="P283" s="218">
        <f>O283*H283</f>
        <v>0</v>
      </c>
      <c r="Q283" s="218">
        <v>0.001</v>
      </c>
      <c r="R283" s="218">
        <f>Q283*H283</f>
        <v>0.0016710000000000002</v>
      </c>
      <c r="S283" s="218">
        <v>0</v>
      </c>
      <c r="T283" s="219">
        <f>S283*H283</f>
        <v>0</v>
      </c>
      <c r="U283" s="41"/>
      <c r="V283" s="41"/>
      <c r="W283" s="41"/>
      <c r="X283" s="41"/>
      <c r="Y283" s="41"/>
      <c r="Z283" s="41"/>
      <c r="AA283" s="41"/>
      <c r="AB283" s="41"/>
      <c r="AC283" s="41"/>
      <c r="AD283" s="41"/>
      <c r="AE283" s="41"/>
      <c r="AR283" s="220" t="s">
        <v>196</v>
      </c>
      <c r="AT283" s="220" t="s">
        <v>242</v>
      </c>
      <c r="AU283" s="220" t="s">
        <v>83</v>
      </c>
      <c r="AY283" s="20" t="s">
        <v>146</v>
      </c>
      <c r="BE283" s="221">
        <f>IF(N283="základní",J283,0)</f>
        <v>0</v>
      </c>
      <c r="BF283" s="221">
        <f>IF(N283="snížená",J283,0)</f>
        <v>0</v>
      </c>
      <c r="BG283" s="221">
        <f>IF(N283="zákl. přenesená",J283,0)</f>
        <v>0</v>
      </c>
      <c r="BH283" s="221">
        <f>IF(N283="sníž. přenesená",J283,0)</f>
        <v>0</v>
      </c>
      <c r="BI283" s="221">
        <f>IF(N283="nulová",J283,0)</f>
        <v>0</v>
      </c>
      <c r="BJ283" s="20" t="s">
        <v>81</v>
      </c>
      <c r="BK283" s="221">
        <f>ROUND(I283*H283,2)</f>
        <v>0</v>
      </c>
      <c r="BL283" s="20" t="s">
        <v>152</v>
      </c>
      <c r="BM283" s="220" t="s">
        <v>828</v>
      </c>
    </row>
    <row r="284" s="13" customFormat="1">
      <c r="A284" s="13"/>
      <c r="B284" s="229"/>
      <c r="C284" s="230"/>
      <c r="D284" s="227" t="s">
        <v>184</v>
      </c>
      <c r="E284" s="230"/>
      <c r="F284" s="232" t="s">
        <v>829</v>
      </c>
      <c r="G284" s="230"/>
      <c r="H284" s="233">
        <v>1.671</v>
      </c>
      <c r="I284" s="234"/>
      <c r="J284" s="230"/>
      <c r="K284" s="230"/>
      <c r="L284" s="235"/>
      <c r="M284" s="236"/>
      <c r="N284" s="237"/>
      <c r="O284" s="237"/>
      <c r="P284" s="237"/>
      <c r="Q284" s="237"/>
      <c r="R284" s="237"/>
      <c r="S284" s="237"/>
      <c r="T284" s="238"/>
      <c r="U284" s="13"/>
      <c r="V284" s="13"/>
      <c r="W284" s="13"/>
      <c r="X284" s="13"/>
      <c r="Y284" s="13"/>
      <c r="Z284" s="13"/>
      <c r="AA284" s="13"/>
      <c r="AB284" s="13"/>
      <c r="AC284" s="13"/>
      <c r="AD284" s="13"/>
      <c r="AE284" s="13"/>
      <c r="AT284" s="239" t="s">
        <v>184</v>
      </c>
      <c r="AU284" s="239" t="s">
        <v>83</v>
      </c>
      <c r="AV284" s="13" t="s">
        <v>83</v>
      </c>
      <c r="AW284" s="13" t="s">
        <v>4</v>
      </c>
      <c r="AX284" s="13" t="s">
        <v>81</v>
      </c>
      <c r="AY284" s="239" t="s">
        <v>146</v>
      </c>
    </row>
    <row r="285" s="2" customFormat="1" ht="37.8" customHeight="1">
      <c r="A285" s="41"/>
      <c r="B285" s="42"/>
      <c r="C285" s="208" t="s">
        <v>383</v>
      </c>
      <c r="D285" s="208" t="s">
        <v>148</v>
      </c>
      <c r="E285" s="209" t="s">
        <v>830</v>
      </c>
      <c r="F285" s="210" t="s">
        <v>831</v>
      </c>
      <c r="G285" s="211" t="s">
        <v>181</v>
      </c>
      <c r="H285" s="212">
        <v>1110.3499999999999</v>
      </c>
      <c r="I285" s="213"/>
      <c r="J285" s="214">
        <f>ROUND(I285*H285,2)</f>
        <v>0</v>
      </c>
      <c r="K285" s="215"/>
      <c r="L285" s="47"/>
      <c r="M285" s="216" t="s">
        <v>19</v>
      </c>
      <c r="N285" s="217" t="s">
        <v>44</v>
      </c>
      <c r="O285" s="87"/>
      <c r="P285" s="218">
        <f>O285*H285</f>
        <v>0</v>
      </c>
      <c r="Q285" s="218">
        <v>0</v>
      </c>
      <c r="R285" s="218">
        <f>Q285*H285</f>
        <v>0</v>
      </c>
      <c r="S285" s="218">
        <v>0</v>
      </c>
      <c r="T285" s="219">
        <f>S285*H285</f>
        <v>0</v>
      </c>
      <c r="U285" s="41"/>
      <c r="V285" s="41"/>
      <c r="W285" s="41"/>
      <c r="X285" s="41"/>
      <c r="Y285" s="41"/>
      <c r="Z285" s="41"/>
      <c r="AA285" s="41"/>
      <c r="AB285" s="41"/>
      <c r="AC285" s="41"/>
      <c r="AD285" s="41"/>
      <c r="AE285" s="41"/>
      <c r="AR285" s="220" t="s">
        <v>152</v>
      </c>
      <c r="AT285" s="220" t="s">
        <v>148</v>
      </c>
      <c r="AU285" s="220" t="s">
        <v>83</v>
      </c>
      <c r="AY285" s="20" t="s">
        <v>146</v>
      </c>
      <c r="BE285" s="221">
        <f>IF(N285="základní",J285,0)</f>
        <v>0</v>
      </c>
      <c r="BF285" s="221">
        <f>IF(N285="snížená",J285,0)</f>
        <v>0</v>
      </c>
      <c r="BG285" s="221">
        <f>IF(N285="zákl. přenesená",J285,0)</f>
        <v>0</v>
      </c>
      <c r="BH285" s="221">
        <f>IF(N285="sníž. přenesená",J285,0)</f>
        <v>0</v>
      </c>
      <c r="BI285" s="221">
        <f>IF(N285="nulová",J285,0)</f>
        <v>0</v>
      </c>
      <c r="BJ285" s="20" t="s">
        <v>81</v>
      </c>
      <c r="BK285" s="221">
        <f>ROUND(I285*H285,2)</f>
        <v>0</v>
      </c>
      <c r="BL285" s="20" t="s">
        <v>152</v>
      </c>
      <c r="BM285" s="220" t="s">
        <v>832</v>
      </c>
    </row>
    <row r="286" s="2" customFormat="1" ht="24.15" customHeight="1">
      <c r="A286" s="41"/>
      <c r="B286" s="42"/>
      <c r="C286" s="208" t="s">
        <v>388</v>
      </c>
      <c r="D286" s="208" t="s">
        <v>148</v>
      </c>
      <c r="E286" s="209" t="s">
        <v>833</v>
      </c>
      <c r="F286" s="210" t="s">
        <v>834</v>
      </c>
      <c r="G286" s="211" t="s">
        <v>181</v>
      </c>
      <c r="H286" s="212">
        <v>1110.3499999999999</v>
      </c>
      <c r="I286" s="213"/>
      <c r="J286" s="214">
        <f>ROUND(I286*H286,2)</f>
        <v>0</v>
      </c>
      <c r="K286" s="215"/>
      <c r="L286" s="47"/>
      <c r="M286" s="216" t="s">
        <v>19</v>
      </c>
      <c r="N286" s="217" t="s">
        <v>44</v>
      </c>
      <c r="O286" s="87"/>
      <c r="P286" s="218">
        <f>O286*H286</f>
        <v>0</v>
      </c>
      <c r="Q286" s="218">
        <v>0</v>
      </c>
      <c r="R286" s="218">
        <f>Q286*H286</f>
        <v>0</v>
      </c>
      <c r="S286" s="218">
        <v>0</v>
      </c>
      <c r="T286" s="219">
        <f>S286*H286</f>
        <v>0</v>
      </c>
      <c r="U286" s="41"/>
      <c r="V286" s="41"/>
      <c r="W286" s="41"/>
      <c r="X286" s="41"/>
      <c r="Y286" s="41"/>
      <c r="Z286" s="41"/>
      <c r="AA286" s="41"/>
      <c r="AB286" s="41"/>
      <c r="AC286" s="41"/>
      <c r="AD286" s="41"/>
      <c r="AE286" s="41"/>
      <c r="AR286" s="220" t="s">
        <v>152</v>
      </c>
      <c r="AT286" s="220" t="s">
        <v>148</v>
      </c>
      <c r="AU286" s="220" t="s">
        <v>83</v>
      </c>
      <c r="AY286" s="20" t="s">
        <v>146</v>
      </c>
      <c r="BE286" s="221">
        <f>IF(N286="základní",J286,0)</f>
        <v>0</v>
      </c>
      <c r="BF286" s="221">
        <f>IF(N286="snížená",J286,0)</f>
        <v>0</v>
      </c>
      <c r="BG286" s="221">
        <f>IF(N286="zákl. přenesená",J286,0)</f>
        <v>0</v>
      </c>
      <c r="BH286" s="221">
        <f>IF(N286="sníž. přenesená",J286,0)</f>
        <v>0</v>
      </c>
      <c r="BI286" s="221">
        <f>IF(N286="nulová",J286,0)</f>
        <v>0</v>
      </c>
      <c r="BJ286" s="20" t="s">
        <v>81</v>
      </c>
      <c r="BK286" s="221">
        <f>ROUND(I286*H286,2)</f>
        <v>0</v>
      </c>
      <c r="BL286" s="20" t="s">
        <v>152</v>
      </c>
      <c r="BM286" s="220" t="s">
        <v>835</v>
      </c>
    </row>
    <row r="287" s="12" customFormat="1" ht="22.8" customHeight="1">
      <c r="A287" s="12"/>
      <c r="B287" s="192"/>
      <c r="C287" s="193"/>
      <c r="D287" s="194" t="s">
        <v>72</v>
      </c>
      <c r="E287" s="206" t="s">
        <v>83</v>
      </c>
      <c r="F287" s="206" t="s">
        <v>257</v>
      </c>
      <c r="G287" s="193"/>
      <c r="H287" s="193"/>
      <c r="I287" s="196"/>
      <c r="J287" s="207">
        <f>BK287</f>
        <v>0</v>
      </c>
      <c r="K287" s="193"/>
      <c r="L287" s="198"/>
      <c r="M287" s="199"/>
      <c r="N287" s="200"/>
      <c r="O287" s="200"/>
      <c r="P287" s="201">
        <f>SUM(P288:P299)</f>
        <v>0</v>
      </c>
      <c r="Q287" s="200"/>
      <c r="R287" s="201">
        <f>SUM(R288:R299)</f>
        <v>83.916693000000009</v>
      </c>
      <c r="S287" s="200"/>
      <c r="T287" s="202">
        <f>SUM(T288:T299)</f>
        <v>0</v>
      </c>
      <c r="U287" s="12"/>
      <c r="V287" s="12"/>
      <c r="W287" s="12"/>
      <c r="X287" s="12"/>
      <c r="Y287" s="12"/>
      <c r="Z287" s="12"/>
      <c r="AA287" s="12"/>
      <c r="AB287" s="12"/>
      <c r="AC287" s="12"/>
      <c r="AD287" s="12"/>
      <c r="AE287" s="12"/>
      <c r="AR287" s="203" t="s">
        <v>81</v>
      </c>
      <c r="AT287" s="204" t="s">
        <v>72</v>
      </c>
      <c r="AU287" s="204" t="s">
        <v>81</v>
      </c>
      <c r="AY287" s="203" t="s">
        <v>146</v>
      </c>
      <c r="BK287" s="205">
        <f>SUM(BK288:BK299)</f>
        <v>0</v>
      </c>
    </row>
    <row r="288" s="2" customFormat="1" ht="33" customHeight="1">
      <c r="A288" s="41"/>
      <c r="B288" s="42"/>
      <c r="C288" s="208" t="s">
        <v>392</v>
      </c>
      <c r="D288" s="208" t="s">
        <v>148</v>
      </c>
      <c r="E288" s="209" t="s">
        <v>259</v>
      </c>
      <c r="F288" s="210" t="s">
        <v>260</v>
      </c>
      <c r="G288" s="211" t="s">
        <v>261</v>
      </c>
      <c r="H288" s="212">
        <v>152.09999999999999</v>
      </c>
      <c r="I288" s="213"/>
      <c r="J288" s="214">
        <f>ROUND(I288*H288,2)</f>
        <v>0</v>
      </c>
      <c r="K288" s="215"/>
      <c r="L288" s="47"/>
      <c r="M288" s="216" t="s">
        <v>19</v>
      </c>
      <c r="N288" s="217" t="s">
        <v>44</v>
      </c>
      <c r="O288" s="87"/>
      <c r="P288" s="218">
        <f>O288*H288</f>
        <v>0</v>
      </c>
      <c r="Q288" s="218">
        <v>0.20477000000000001</v>
      </c>
      <c r="R288" s="218">
        <f>Q288*H288</f>
        <v>31.145517000000002</v>
      </c>
      <c r="S288" s="218">
        <v>0</v>
      </c>
      <c r="T288" s="219">
        <f>S288*H288</f>
        <v>0</v>
      </c>
      <c r="U288" s="41"/>
      <c r="V288" s="41"/>
      <c r="W288" s="41"/>
      <c r="X288" s="41"/>
      <c r="Y288" s="41"/>
      <c r="Z288" s="41"/>
      <c r="AA288" s="41"/>
      <c r="AB288" s="41"/>
      <c r="AC288" s="41"/>
      <c r="AD288" s="41"/>
      <c r="AE288" s="41"/>
      <c r="AR288" s="220" t="s">
        <v>152</v>
      </c>
      <c r="AT288" s="220" t="s">
        <v>148</v>
      </c>
      <c r="AU288" s="220" t="s">
        <v>83</v>
      </c>
      <c r="AY288" s="20" t="s">
        <v>146</v>
      </c>
      <c r="BE288" s="221">
        <f>IF(N288="základní",J288,0)</f>
        <v>0</v>
      </c>
      <c r="BF288" s="221">
        <f>IF(N288="snížená",J288,0)</f>
        <v>0</v>
      </c>
      <c r="BG288" s="221">
        <f>IF(N288="zákl. přenesená",J288,0)</f>
        <v>0</v>
      </c>
      <c r="BH288" s="221">
        <f>IF(N288="sníž. přenesená",J288,0)</f>
        <v>0</v>
      </c>
      <c r="BI288" s="221">
        <f>IF(N288="nulová",J288,0)</f>
        <v>0</v>
      </c>
      <c r="BJ288" s="20" t="s">
        <v>81</v>
      </c>
      <c r="BK288" s="221">
        <f>ROUND(I288*H288,2)</f>
        <v>0</v>
      </c>
      <c r="BL288" s="20" t="s">
        <v>152</v>
      </c>
      <c r="BM288" s="220" t="s">
        <v>836</v>
      </c>
    </row>
    <row r="289" s="2" customFormat="1">
      <c r="A289" s="41"/>
      <c r="B289" s="42"/>
      <c r="C289" s="43"/>
      <c r="D289" s="222" t="s">
        <v>154</v>
      </c>
      <c r="E289" s="43"/>
      <c r="F289" s="223" t="s">
        <v>263</v>
      </c>
      <c r="G289" s="43"/>
      <c r="H289" s="43"/>
      <c r="I289" s="224"/>
      <c r="J289" s="43"/>
      <c r="K289" s="43"/>
      <c r="L289" s="47"/>
      <c r="M289" s="225"/>
      <c r="N289" s="226"/>
      <c r="O289" s="87"/>
      <c r="P289" s="87"/>
      <c r="Q289" s="87"/>
      <c r="R289" s="87"/>
      <c r="S289" s="87"/>
      <c r="T289" s="88"/>
      <c r="U289" s="41"/>
      <c r="V289" s="41"/>
      <c r="W289" s="41"/>
      <c r="X289" s="41"/>
      <c r="Y289" s="41"/>
      <c r="Z289" s="41"/>
      <c r="AA289" s="41"/>
      <c r="AB289" s="41"/>
      <c r="AC289" s="41"/>
      <c r="AD289" s="41"/>
      <c r="AE289" s="41"/>
      <c r="AT289" s="20" t="s">
        <v>154</v>
      </c>
      <c r="AU289" s="20" t="s">
        <v>83</v>
      </c>
    </row>
    <row r="290" s="13" customFormat="1">
      <c r="A290" s="13"/>
      <c r="B290" s="229"/>
      <c r="C290" s="230"/>
      <c r="D290" s="227" t="s">
        <v>184</v>
      </c>
      <c r="E290" s="231" t="s">
        <v>19</v>
      </c>
      <c r="F290" s="232" t="s">
        <v>837</v>
      </c>
      <c r="G290" s="230"/>
      <c r="H290" s="233">
        <v>37.5</v>
      </c>
      <c r="I290" s="234"/>
      <c r="J290" s="230"/>
      <c r="K290" s="230"/>
      <c r="L290" s="235"/>
      <c r="M290" s="236"/>
      <c r="N290" s="237"/>
      <c r="O290" s="237"/>
      <c r="P290" s="237"/>
      <c r="Q290" s="237"/>
      <c r="R290" s="237"/>
      <c r="S290" s="237"/>
      <c r="T290" s="238"/>
      <c r="U290" s="13"/>
      <c r="V290" s="13"/>
      <c r="W290" s="13"/>
      <c r="X290" s="13"/>
      <c r="Y290" s="13"/>
      <c r="Z290" s="13"/>
      <c r="AA290" s="13"/>
      <c r="AB290" s="13"/>
      <c r="AC290" s="13"/>
      <c r="AD290" s="13"/>
      <c r="AE290" s="13"/>
      <c r="AT290" s="239" t="s">
        <v>184</v>
      </c>
      <c r="AU290" s="239" t="s">
        <v>83</v>
      </c>
      <c r="AV290" s="13" t="s">
        <v>83</v>
      </c>
      <c r="AW290" s="13" t="s">
        <v>35</v>
      </c>
      <c r="AX290" s="13" t="s">
        <v>73</v>
      </c>
      <c r="AY290" s="239" t="s">
        <v>146</v>
      </c>
    </row>
    <row r="291" s="13" customFormat="1">
      <c r="A291" s="13"/>
      <c r="B291" s="229"/>
      <c r="C291" s="230"/>
      <c r="D291" s="227" t="s">
        <v>184</v>
      </c>
      <c r="E291" s="231" t="s">
        <v>19</v>
      </c>
      <c r="F291" s="232" t="s">
        <v>838</v>
      </c>
      <c r="G291" s="230"/>
      <c r="H291" s="233">
        <v>80.700000000000003</v>
      </c>
      <c r="I291" s="234"/>
      <c r="J291" s="230"/>
      <c r="K291" s="230"/>
      <c r="L291" s="235"/>
      <c r="M291" s="236"/>
      <c r="N291" s="237"/>
      <c r="O291" s="237"/>
      <c r="P291" s="237"/>
      <c r="Q291" s="237"/>
      <c r="R291" s="237"/>
      <c r="S291" s="237"/>
      <c r="T291" s="238"/>
      <c r="U291" s="13"/>
      <c r="V291" s="13"/>
      <c r="W291" s="13"/>
      <c r="X291" s="13"/>
      <c r="Y291" s="13"/>
      <c r="Z291" s="13"/>
      <c r="AA291" s="13"/>
      <c r="AB291" s="13"/>
      <c r="AC291" s="13"/>
      <c r="AD291" s="13"/>
      <c r="AE291" s="13"/>
      <c r="AT291" s="239" t="s">
        <v>184</v>
      </c>
      <c r="AU291" s="239" t="s">
        <v>83</v>
      </c>
      <c r="AV291" s="13" t="s">
        <v>83</v>
      </c>
      <c r="AW291" s="13" t="s">
        <v>35</v>
      </c>
      <c r="AX291" s="13" t="s">
        <v>73</v>
      </c>
      <c r="AY291" s="239" t="s">
        <v>146</v>
      </c>
    </row>
    <row r="292" s="13" customFormat="1">
      <c r="A292" s="13"/>
      <c r="B292" s="229"/>
      <c r="C292" s="230"/>
      <c r="D292" s="227" t="s">
        <v>184</v>
      </c>
      <c r="E292" s="231" t="s">
        <v>19</v>
      </c>
      <c r="F292" s="232" t="s">
        <v>839</v>
      </c>
      <c r="G292" s="230"/>
      <c r="H292" s="233">
        <v>33.899999999999999</v>
      </c>
      <c r="I292" s="234"/>
      <c r="J292" s="230"/>
      <c r="K292" s="230"/>
      <c r="L292" s="235"/>
      <c r="M292" s="236"/>
      <c r="N292" s="237"/>
      <c r="O292" s="237"/>
      <c r="P292" s="237"/>
      <c r="Q292" s="237"/>
      <c r="R292" s="237"/>
      <c r="S292" s="237"/>
      <c r="T292" s="238"/>
      <c r="U292" s="13"/>
      <c r="V292" s="13"/>
      <c r="W292" s="13"/>
      <c r="X292" s="13"/>
      <c r="Y292" s="13"/>
      <c r="Z292" s="13"/>
      <c r="AA292" s="13"/>
      <c r="AB292" s="13"/>
      <c r="AC292" s="13"/>
      <c r="AD292" s="13"/>
      <c r="AE292" s="13"/>
      <c r="AT292" s="239" t="s">
        <v>184</v>
      </c>
      <c r="AU292" s="239" t="s">
        <v>83</v>
      </c>
      <c r="AV292" s="13" t="s">
        <v>83</v>
      </c>
      <c r="AW292" s="13" t="s">
        <v>35</v>
      </c>
      <c r="AX292" s="13" t="s">
        <v>73</v>
      </c>
      <c r="AY292" s="239" t="s">
        <v>146</v>
      </c>
    </row>
    <row r="293" s="14" customFormat="1">
      <c r="A293" s="14"/>
      <c r="B293" s="240"/>
      <c r="C293" s="241"/>
      <c r="D293" s="227" t="s">
        <v>184</v>
      </c>
      <c r="E293" s="242" t="s">
        <v>19</v>
      </c>
      <c r="F293" s="243" t="s">
        <v>189</v>
      </c>
      <c r="G293" s="241"/>
      <c r="H293" s="244">
        <v>152.09999999999999</v>
      </c>
      <c r="I293" s="245"/>
      <c r="J293" s="241"/>
      <c r="K293" s="241"/>
      <c r="L293" s="246"/>
      <c r="M293" s="247"/>
      <c r="N293" s="248"/>
      <c r="O293" s="248"/>
      <c r="P293" s="248"/>
      <c r="Q293" s="248"/>
      <c r="R293" s="248"/>
      <c r="S293" s="248"/>
      <c r="T293" s="249"/>
      <c r="U293" s="14"/>
      <c r="V293" s="14"/>
      <c r="W293" s="14"/>
      <c r="X293" s="14"/>
      <c r="Y293" s="14"/>
      <c r="Z293" s="14"/>
      <c r="AA293" s="14"/>
      <c r="AB293" s="14"/>
      <c r="AC293" s="14"/>
      <c r="AD293" s="14"/>
      <c r="AE293" s="14"/>
      <c r="AT293" s="250" t="s">
        <v>184</v>
      </c>
      <c r="AU293" s="250" t="s">
        <v>83</v>
      </c>
      <c r="AV293" s="14" t="s">
        <v>152</v>
      </c>
      <c r="AW293" s="14" t="s">
        <v>35</v>
      </c>
      <c r="AX293" s="14" t="s">
        <v>81</v>
      </c>
      <c r="AY293" s="250" t="s">
        <v>146</v>
      </c>
    </row>
    <row r="294" s="2" customFormat="1" ht="33" customHeight="1">
      <c r="A294" s="41"/>
      <c r="B294" s="42"/>
      <c r="C294" s="208" t="s">
        <v>397</v>
      </c>
      <c r="D294" s="208" t="s">
        <v>148</v>
      </c>
      <c r="E294" s="209" t="s">
        <v>840</v>
      </c>
      <c r="F294" s="210" t="s">
        <v>841</v>
      </c>
      <c r="G294" s="211" t="s">
        <v>261</v>
      </c>
      <c r="H294" s="212">
        <v>167.40000000000001</v>
      </c>
      <c r="I294" s="213"/>
      <c r="J294" s="214">
        <f>ROUND(I294*H294,2)</f>
        <v>0</v>
      </c>
      <c r="K294" s="215"/>
      <c r="L294" s="47"/>
      <c r="M294" s="216" t="s">
        <v>19</v>
      </c>
      <c r="N294" s="217" t="s">
        <v>44</v>
      </c>
      <c r="O294" s="87"/>
      <c r="P294" s="218">
        <f>O294*H294</f>
        <v>0</v>
      </c>
      <c r="Q294" s="218">
        <v>0.31524000000000002</v>
      </c>
      <c r="R294" s="218">
        <f>Q294*H294</f>
        <v>52.771176000000004</v>
      </c>
      <c r="S294" s="218">
        <v>0</v>
      </c>
      <c r="T294" s="219">
        <f>S294*H294</f>
        <v>0</v>
      </c>
      <c r="U294" s="41"/>
      <c r="V294" s="41"/>
      <c r="W294" s="41"/>
      <c r="X294" s="41"/>
      <c r="Y294" s="41"/>
      <c r="Z294" s="41"/>
      <c r="AA294" s="41"/>
      <c r="AB294" s="41"/>
      <c r="AC294" s="41"/>
      <c r="AD294" s="41"/>
      <c r="AE294" s="41"/>
      <c r="AR294" s="220" t="s">
        <v>152</v>
      </c>
      <c r="AT294" s="220" t="s">
        <v>148</v>
      </c>
      <c r="AU294" s="220" t="s">
        <v>83</v>
      </c>
      <c r="AY294" s="20" t="s">
        <v>146</v>
      </c>
      <c r="BE294" s="221">
        <f>IF(N294="základní",J294,0)</f>
        <v>0</v>
      </c>
      <c r="BF294" s="221">
        <f>IF(N294="snížená",J294,0)</f>
        <v>0</v>
      </c>
      <c r="BG294" s="221">
        <f>IF(N294="zákl. přenesená",J294,0)</f>
        <v>0</v>
      </c>
      <c r="BH294" s="221">
        <f>IF(N294="sníž. přenesená",J294,0)</f>
        <v>0</v>
      </c>
      <c r="BI294" s="221">
        <f>IF(N294="nulová",J294,0)</f>
        <v>0</v>
      </c>
      <c r="BJ294" s="20" t="s">
        <v>81</v>
      </c>
      <c r="BK294" s="221">
        <f>ROUND(I294*H294,2)</f>
        <v>0</v>
      </c>
      <c r="BL294" s="20" t="s">
        <v>152</v>
      </c>
      <c r="BM294" s="220" t="s">
        <v>842</v>
      </c>
    </row>
    <row r="295" s="2" customFormat="1">
      <c r="A295" s="41"/>
      <c r="B295" s="42"/>
      <c r="C295" s="43"/>
      <c r="D295" s="222" t="s">
        <v>154</v>
      </c>
      <c r="E295" s="43"/>
      <c r="F295" s="223" t="s">
        <v>843</v>
      </c>
      <c r="G295" s="43"/>
      <c r="H295" s="43"/>
      <c r="I295" s="224"/>
      <c r="J295" s="43"/>
      <c r="K295" s="43"/>
      <c r="L295" s="47"/>
      <c r="M295" s="225"/>
      <c r="N295" s="226"/>
      <c r="O295" s="87"/>
      <c r="P295" s="87"/>
      <c r="Q295" s="87"/>
      <c r="R295" s="87"/>
      <c r="S295" s="87"/>
      <c r="T295" s="88"/>
      <c r="U295" s="41"/>
      <c r="V295" s="41"/>
      <c r="W295" s="41"/>
      <c r="X295" s="41"/>
      <c r="Y295" s="41"/>
      <c r="Z295" s="41"/>
      <c r="AA295" s="41"/>
      <c r="AB295" s="41"/>
      <c r="AC295" s="41"/>
      <c r="AD295" s="41"/>
      <c r="AE295" s="41"/>
      <c r="AT295" s="20" t="s">
        <v>154</v>
      </c>
      <c r="AU295" s="20" t="s">
        <v>83</v>
      </c>
    </row>
    <row r="296" s="13" customFormat="1">
      <c r="A296" s="13"/>
      <c r="B296" s="229"/>
      <c r="C296" s="230"/>
      <c r="D296" s="227" t="s">
        <v>184</v>
      </c>
      <c r="E296" s="231" t="s">
        <v>19</v>
      </c>
      <c r="F296" s="232" t="s">
        <v>844</v>
      </c>
      <c r="G296" s="230"/>
      <c r="H296" s="233">
        <v>44.200000000000003</v>
      </c>
      <c r="I296" s="234"/>
      <c r="J296" s="230"/>
      <c r="K296" s="230"/>
      <c r="L296" s="235"/>
      <c r="M296" s="236"/>
      <c r="N296" s="237"/>
      <c r="O296" s="237"/>
      <c r="P296" s="237"/>
      <c r="Q296" s="237"/>
      <c r="R296" s="237"/>
      <c r="S296" s="237"/>
      <c r="T296" s="238"/>
      <c r="U296" s="13"/>
      <c r="V296" s="13"/>
      <c r="W296" s="13"/>
      <c r="X296" s="13"/>
      <c r="Y296" s="13"/>
      <c r="Z296" s="13"/>
      <c r="AA296" s="13"/>
      <c r="AB296" s="13"/>
      <c r="AC296" s="13"/>
      <c r="AD296" s="13"/>
      <c r="AE296" s="13"/>
      <c r="AT296" s="239" t="s">
        <v>184</v>
      </c>
      <c r="AU296" s="239" t="s">
        <v>83</v>
      </c>
      <c r="AV296" s="13" t="s">
        <v>83</v>
      </c>
      <c r="AW296" s="13" t="s">
        <v>35</v>
      </c>
      <c r="AX296" s="13" t="s">
        <v>73</v>
      </c>
      <c r="AY296" s="239" t="s">
        <v>146</v>
      </c>
    </row>
    <row r="297" s="13" customFormat="1">
      <c r="A297" s="13"/>
      <c r="B297" s="229"/>
      <c r="C297" s="230"/>
      <c r="D297" s="227" t="s">
        <v>184</v>
      </c>
      <c r="E297" s="231" t="s">
        <v>19</v>
      </c>
      <c r="F297" s="232" t="s">
        <v>845</v>
      </c>
      <c r="G297" s="230"/>
      <c r="H297" s="233">
        <v>84.599999999999994</v>
      </c>
      <c r="I297" s="234"/>
      <c r="J297" s="230"/>
      <c r="K297" s="230"/>
      <c r="L297" s="235"/>
      <c r="M297" s="236"/>
      <c r="N297" s="237"/>
      <c r="O297" s="237"/>
      <c r="P297" s="237"/>
      <c r="Q297" s="237"/>
      <c r="R297" s="237"/>
      <c r="S297" s="237"/>
      <c r="T297" s="238"/>
      <c r="U297" s="13"/>
      <c r="V297" s="13"/>
      <c r="W297" s="13"/>
      <c r="X297" s="13"/>
      <c r="Y297" s="13"/>
      <c r="Z297" s="13"/>
      <c r="AA297" s="13"/>
      <c r="AB297" s="13"/>
      <c r="AC297" s="13"/>
      <c r="AD297" s="13"/>
      <c r="AE297" s="13"/>
      <c r="AT297" s="239" t="s">
        <v>184</v>
      </c>
      <c r="AU297" s="239" t="s">
        <v>83</v>
      </c>
      <c r="AV297" s="13" t="s">
        <v>83</v>
      </c>
      <c r="AW297" s="13" t="s">
        <v>35</v>
      </c>
      <c r="AX297" s="13" t="s">
        <v>73</v>
      </c>
      <c r="AY297" s="239" t="s">
        <v>146</v>
      </c>
    </row>
    <row r="298" s="13" customFormat="1">
      <c r="A298" s="13"/>
      <c r="B298" s="229"/>
      <c r="C298" s="230"/>
      <c r="D298" s="227" t="s">
        <v>184</v>
      </c>
      <c r="E298" s="231" t="s">
        <v>19</v>
      </c>
      <c r="F298" s="232" t="s">
        <v>846</v>
      </c>
      <c r="G298" s="230"/>
      <c r="H298" s="233">
        <v>38.600000000000001</v>
      </c>
      <c r="I298" s="234"/>
      <c r="J298" s="230"/>
      <c r="K298" s="230"/>
      <c r="L298" s="235"/>
      <c r="M298" s="236"/>
      <c r="N298" s="237"/>
      <c r="O298" s="237"/>
      <c r="P298" s="237"/>
      <c r="Q298" s="237"/>
      <c r="R298" s="237"/>
      <c r="S298" s="237"/>
      <c r="T298" s="238"/>
      <c r="U298" s="13"/>
      <c r="V298" s="13"/>
      <c r="W298" s="13"/>
      <c r="X298" s="13"/>
      <c r="Y298" s="13"/>
      <c r="Z298" s="13"/>
      <c r="AA298" s="13"/>
      <c r="AB298" s="13"/>
      <c r="AC298" s="13"/>
      <c r="AD298" s="13"/>
      <c r="AE298" s="13"/>
      <c r="AT298" s="239" t="s">
        <v>184</v>
      </c>
      <c r="AU298" s="239" t="s">
        <v>83</v>
      </c>
      <c r="AV298" s="13" t="s">
        <v>83</v>
      </c>
      <c r="AW298" s="13" t="s">
        <v>35</v>
      </c>
      <c r="AX298" s="13" t="s">
        <v>73</v>
      </c>
      <c r="AY298" s="239" t="s">
        <v>146</v>
      </c>
    </row>
    <row r="299" s="14" customFormat="1">
      <c r="A299" s="14"/>
      <c r="B299" s="240"/>
      <c r="C299" s="241"/>
      <c r="D299" s="227" t="s">
        <v>184</v>
      </c>
      <c r="E299" s="242" t="s">
        <v>19</v>
      </c>
      <c r="F299" s="243" t="s">
        <v>189</v>
      </c>
      <c r="G299" s="241"/>
      <c r="H299" s="244">
        <v>167.40000000000001</v>
      </c>
      <c r="I299" s="245"/>
      <c r="J299" s="241"/>
      <c r="K299" s="241"/>
      <c r="L299" s="246"/>
      <c r="M299" s="247"/>
      <c r="N299" s="248"/>
      <c r="O299" s="248"/>
      <c r="P299" s="248"/>
      <c r="Q299" s="248"/>
      <c r="R299" s="248"/>
      <c r="S299" s="248"/>
      <c r="T299" s="249"/>
      <c r="U299" s="14"/>
      <c r="V299" s="14"/>
      <c r="W299" s="14"/>
      <c r="X299" s="14"/>
      <c r="Y299" s="14"/>
      <c r="Z299" s="14"/>
      <c r="AA299" s="14"/>
      <c r="AB299" s="14"/>
      <c r="AC299" s="14"/>
      <c r="AD299" s="14"/>
      <c r="AE299" s="14"/>
      <c r="AT299" s="250" t="s">
        <v>184</v>
      </c>
      <c r="AU299" s="250" t="s">
        <v>83</v>
      </c>
      <c r="AV299" s="14" t="s">
        <v>152</v>
      </c>
      <c r="AW299" s="14" t="s">
        <v>35</v>
      </c>
      <c r="AX299" s="14" t="s">
        <v>81</v>
      </c>
      <c r="AY299" s="250" t="s">
        <v>146</v>
      </c>
    </row>
    <row r="300" s="12" customFormat="1" ht="22.8" customHeight="1">
      <c r="A300" s="12"/>
      <c r="B300" s="192"/>
      <c r="C300" s="193"/>
      <c r="D300" s="194" t="s">
        <v>72</v>
      </c>
      <c r="E300" s="206" t="s">
        <v>163</v>
      </c>
      <c r="F300" s="206" t="s">
        <v>847</v>
      </c>
      <c r="G300" s="193"/>
      <c r="H300" s="193"/>
      <c r="I300" s="196"/>
      <c r="J300" s="207">
        <f>BK300</f>
        <v>0</v>
      </c>
      <c r="K300" s="193"/>
      <c r="L300" s="198"/>
      <c r="M300" s="199"/>
      <c r="N300" s="200"/>
      <c r="O300" s="200"/>
      <c r="P300" s="201">
        <f>SUM(P301:P304)</f>
        <v>0</v>
      </c>
      <c r="Q300" s="200"/>
      <c r="R300" s="201">
        <f>SUM(R301:R304)</f>
        <v>0</v>
      </c>
      <c r="S300" s="200"/>
      <c r="T300" s="202">
        <f>SUM(T301:T304)</f>
        <v>0</v>
      </c>
      <c r="U300" s="12"/>
      <c r="V300" s="12"/>
      <c r="W300" s="12"/>
      <c r="X300" s="12"/>
      <c r="Y300" s="12"/>
      <c r="Z300" s="12"/>
      <c r="AA300" s="12"/>
      <c r="AB300" s="12"/>
      <c r="AC300" s="12"/>
      <c r="AD300" s="12"/>
      <c r="AE300" s="12"/>
      <c r="AR300" s="203" t="s">
        <v>81</v>
      </c>
      <c r="AT300" s="204" t="s">
        <v>72</v>
      </c>
      <c r="AU300" s="204" t="s">
        <v>81</v>
      </c>
      <c r="AY300" s="203" t="s">
        <v>146</v>
      </c>
      <c r="BK300" s="205">
        <f>SUM(BK301:BK304)</f>
        <v>0</v>
      </c>
    </row>
    <row r="301" s="2" customFormat="1" ht="16.5" customHeight="1">
      <c r="A301" s="41"/>
      <c r="B301" s="42"/>
      <c r="C301" s="208" t="s">
        <v>401</v>
      </c>
      <c r="D301" s="208" t="s">
        <v>148</v>
      </c>
      <c r="E301" s="209" t="s">
        <v>848</v>
      </c>
      <c r="F301" s="210" t="s">
        <v>849</v>
      </c>
      <c r="G301" s="211" t="s">
        <v>261</v>
      </c>
      <c r="H301" s="212">
        <v>454.30000000000001</v>
      </c>
      <c r="I301" s="213"/>
      <c r="J301" s="214">
        <f>ROUND(I301*H301,2)</f>
        <v>0</v>
      </c>
      <c r="K301" s="215"/>
      <c r="L301" s="47"/>
      <c r="M301" s="216" t="s">
        <v>19</v>
      </c>
      <c r="N301" s="217" t="s">
        <v>44</v>
      </c>
      <c r="O301" s="87"/>
      <c r="P301" s="218">
        <f>O301*H301</f>
        <v>0</v>
      </c>
      <c r="Q301" s="218">
        <v>0</v>
      </c>
      <c r="R301" s="218">
        <f>Q301*H301</f>
        <v>0</v>
      </c>
      <c r="S301" s="218">
        <v>0</v>
      </c>
      <c r="T301" s="219">
        <f>S301*H301</f>
        <v>0</v>
      </c>
      <c r="U301" s="41"/>
      <c r="V301" s="41"/>
      <c r="W301" s="41"/>
      <c r="X301" s="41"/>
      <c r="Y301" s="41"/>
      <c r="Z301" s="41"/>
      <c r="AA301" s="41"/>
      <c r="AB301" s="41"/>
      <c r="AC301" s="41"/>
      <c r="AD301" s="41"/>
      <c r="AE301" s="41"/>
      <c r="AR301" s="220" t="s">
        <v>152</v>
      </c>
      <c r="AT301" s="220" t="s">
        <v>148</v>
      </c>
      <c r="AU301" s="220" t="s">
        <v>83</v>
      </c>
      <c r="AY301" s="20" t="s">
        <v>146</v>
      </c>
      <c r="BE301" s="221">
        <f>IF(N301="základní",J301,0)</f>
        <v>0</v>
      </c>
      <c r="BF301" s="221">
        <f>IF(N301="snížená",J301,0)</f>
        <v>0</v>
      </c>
      <c r="BG301" s="221">
        <f>IF(N301="zákl. přenesená",J301,0)</f>
        <v>0</v>
      </c>
      <c r="BH301" s="221">
        <f>IF(N301="sníž. přenesená",J301,0)</f>
        <v>0</v>
      </c>
      <c r="BI301" s="221">
        <f>IF(N301="nulová",J301,0)</f>
        <v>0</v>
      </c>
      <c r="BJ301" s="20" t="s">
        <v>81</v>
      </c>
      <c r="BK301" s="221">
        <f>ROUND(I301*H301,2)</f>
        <v>0</v>
      </c>
      <c r="BL301" s="20" t="s">
        <v>152</v>
      </c>
      <c r="BM301" s="220" t="s">
        <v>850</v>
      </c>
    </row>
    <row r="302" s="2" customFormat="1">
      <c r="A302" s="41"/>
      <c r="B302" s="42"/>
      <c r="C302" s="43"/>
      <c r="D302" s="222" t="s">
        <v>154</v>
      </c>
      <c r="E302" s="43"/>
      <c r="F302" s="223" t="s">
        <v>851</v>
      </c>
      <c r="G302" s="43"/>
      <c r="H302" s="43"/>
      <c r="I302" s="224"/>
      <c r="J302" s="43"/>
      <c r="K302" s="43"/>
      <c r="L302" s="47"/>
      <c r="M302" s="225"/>
      <c r="N302" s="226"/>
      <c r="O302" s="87"/>
      <c r="P302" s="87"/>
      <c r="Q302" s="87"/>
      <c r="R302" s="87"/>
      <c r="S302" s="87"/>
      <c r="T302" s="88"/>
      <c r="U302" s="41"/>
      <c r="V302" s="41"/>
      <c r="W302" s="41"/>
      <c r="X302" s="41"/>
      <c r="Y302" s="41"/>
      <c r="Z302" s="41"/>
      <c r="AA302" s="41"/>
      <c r="AB302" s="41"/>
      <c r="AC302" s="41"/>
      <c r="AD302" s="41"/>
      <c r="AE302" s="41"/>
      <c r="AT302" s="20" t="s">
        <v>154</v>
      </c>
      <c r="AU302" s="20" t="s">
        <v>83</v>
      </c>
    </row>
    <row r="303" s="2" customFormat="1" ht="16.5" customHeight="1">
      <c r="A303" s="41"/>
      <c r="B303" s="42"/>
      <c r="C303" s="208" t="s">
        <v>406</v>
      </c>
      <c r="D303" s="208" t="s">
        <v>148</v>
      </c>
      <c r="E303" s="209" t="s">
        <v>852</v>
      </c>
      <c r="F303" s="210" t="s">
        <v>853</v>
      </c>
      <c r="G303" s="211" t="s">
        <v>261</v>
      </c>
      <c r="H303" s="212">
        <v>454.30000000000001</v>
      </c>
      <c r="I303" s="213"/>
      <c r="J303" s="214">
        <f>ROUND(I303*H303,2)</f>
        <v>0</v>
      </c>
      <c r="K303" s="215"/>
      <c r="L303" s="47"/>
      <c r="M303" s="216" t="s">
        <v>19</v>
      </c>
      <c r="N303" s="217" t="s">
        <v>44</v>
      </c>
      <c r="O303" s="87"/>
      <c r="P303" s="218">
        <f>O303*H303</f>
        <v>0</v>
      </c>
      <c r="Q303" s="218">
        <v>0</v>
      </c>
      <c r="R303" s="218">
        <f>Q303*H303</f>
        <v>0</v>
      </c>
      <c r="S303" s="218">
        <v>0</v>
      </c>
      <c r="T303" s="219">
        <f>S303*H303</f>
        <v>0</v>
      </c>
      <c r="U303" s="41"/>
      <c r="V303" s="41"/>
      <c r="W303" s="41"/>
      <c r="X303" s="41"/>
      <c r="Y303" s="41"/>
      <c r="Z303" s="41"/>
      <c r="AA303" s="41"/>
      <c r="AB303" s="41"/>
      <c r="AC303" s="41"/>
      <c r="AD303" s="41"/>
      <c r="AE303" s="41"/>
      <c r="AR303" s="220" t="s">
        <v>152</v>
      </c>
      <c r="AT303" s="220" t="s">
        <v>148</v>
      </c>
      <c r="AU303" s="220" t="s">
        <v>83</v>
      </c>
      <c r="AY303" s="20" t="s">
        <v>146</v>
      </c>
      <c r="BE303" s="221">
        <f>IF(N303="základní",J303,0)</f>
        <v>0</v>
      </c>
      <c r="BF303" s="221">
        <f>IF(N303="snížená",J303,0)</f>
        <v>0</v>
      </c>
      <c r="BG303" s="221">
        <f>IF(N303="zákl. přenesená",J303,0)</f>
        <v>0</v>
      </c>
      <c r="BH303" s="221">
        <f>IF(N303="sníž. přenesená",J303,0)</f>
        <v>0</v>
      </c>
      <c r="BI303" s="221">
        <f>IF(N303="nulová",J303,0)</f>
        <v>0</v>
      </c>
      <c r="BJ303" s="20" t="s">
        <v>81</v>
      </c>
      <c r="BK303" s="221">
        <f>ROUND(I303*H303,2)</f>
        <v>0</v>
      </c>
      <c r="BL303" s="20" t="s">
        <v>152</v>
      </c>
      <c r="BM303" s="220" t="s">
        <v>854</v>
      </c>
    </row>
    <row r="304" s="2" customFormat="1">
      <c r="A304" s="41"/>
      <c r="B304" s="42"/>
      <c r="C304" s="43"/>
      <c r="D304" s="222" t="s">
        <v>154</v>
      </c>
      <c r="E304" s="43"/>
      <c r="F304" s="223" t="s">
        <v>855</v>
      </c>
      <c r="G304" s="43"/>
      <c r="H304" s="43"/>
      <c r="I304" s="224"/>
      <c r="J304" s="43"/>
      <c r="K304" s="43"/>
      <c r="L304" s="47"/>
      <c r="M304" s="225"/>
      <c r="N304" s="226"/>
      <c r="O304" s="87"/>
      <c r="P304" s="87"/>
      <c r="Q304" s="87"/>
      <c r="R304" s="87"/>
      <c r="S304" s="87"/>
      <c r="T304" s="88"/>
      <c r="U304" s="41"/>
      <c r="V304" s="41"/>
      <c r="W304" s="41"/>
      <c r="X304" s="41"/>
      <c r="Y304" s="41"/>
      <c r="Z304" s="41"/>
      <c r="AA304" s="41"/>
      <c r="AB304" s="41"/>
      <c r="AC304" s="41"/>
      <c r="AD304" s="41"/>
      <c r="AE304" s="41"/>
      <c r="AT304" s="20" t="s">
        <v>154</v>
      </c>
      <c r="AU304" s="20" t="s">
        <v>83</v>
      </c>
    </row>
    <row r="305" s="12" customFormat="1" ht="22.8" customHeight="1">
      <c r="A305" s="12"/>
      <c r="B305" s="192"/>
      <c r="C305" s="193"/>
      <c r="D305" s="194" t="s">
        <v>72</v>
      </c>
      <c r="E305" s="206" t="s">
        <v>152</v>
      </c>
      <c r="F305" s="206" t="s">
        <v>265</v>
      </c>
      <c r="G305" s="193"/>
      <c r="H305" s="193"/>
      <c r="I305" s="196"/>
      <c r="J305" s="207">
        <f>BK305</f>
        <v>0</v>
      </c>
      <c r="K305" s="193"/>
      <c r="L305" s="198"/>
      <c r="M305" s="199"/>
      <c r="N305" s="200"/>
      <c r="O305" s="200"/>
      <c r="P305" s="201">
        <f>SUM(P306:P333)</f>
        <v>0</v>
      </c>
      <c r="Q305" s="200"/>
      <c r="R305" s="201">
        <f>SUM(R306:R333)</f>
        <v>5.7755520000000002</v>
      </c>
      <c r="S305" s="200"/>
      <c r="T305" s="202">
        <f>SUM(T306:T333)</f>
        <v>0</v>
      </c>
      <c r="U305" s="12"/>
      <c r="V305" s="12"/>
      <c r="W305" s="12"/>
      <c r="X305" s="12"/>
      <c r="Y305" s="12"/>
      <c r="Z305" s="12"/>
      <c r="AA305" s="12"/>
      <c r="AB305" s="12"/>
      <c r="AC305" s="12"/>
      <c r="AD305" s="12"/>
      <c r="AE305" s="12"/>
      <c r="AR305" s="203" t="s">
        <v>81</v>
      </c>
      <c r="AT305" s="204" t="s">
        <v>72</v>
      </c>
      <c r="AU305" s="204" t="s">
        <v>81</v>
      </c>
      <c r="AY305" s="203" t="s">
        <v>146</v>
      </c>
      <c r="BK305" s="205">
        <f>SUM(BK306:BK333)</f>
        <v>0</v>
      </c>
    </row>
    <row r="306" s="2" customFormat="1" ht="16.5" customHeight="1">
      <c r="A306" s="41"/>
      <c r="B306" s="42"/>
      <c r="C306" s="208" t="s">
        <v>410</v>
      </c>
      <c r="D306" s="208" t="s">
        <v>148</v>
      </c>
      <c r="E306" s="209" t="s">
        <v>856</v>
      </c>
      <c r="F306" s="210" t="s">
        <v>857</v>
      </c>
      <c r="G306" s="211" t="s">
        <v>181</v>
      </c>
      <c r="H306" s="212">
        <v>128.34</v>
      </c>
      <c r="I306" s="213"/>
      <c r="J306" s="214">
        <f>ROUND(I306*H306,2)</f>
        <v>0</v>
      </c>
      <c r="K306" s="215"/>
      <c r="L306" s="47"/>
      <c r="M306" s="216" t="s">
        <v>19</v>
      </c>
      <c r="N306" s="217" t="s">
        <v>44</v>
      </c>
      <c r="O306" s="87"/>
      <c r="P306" s="218">
        <f>O306*H306</f>
        <v>0</v>
      </c>
      <c r="Q306" s="218">
        <v>0</v>
      </c>
      <c r="R306" s="218">
        <f>Q306*H306</f>
        <v>0</v>
      </c>
      <c r="S306" s="218">
        <v>0</v>
      </c>
      <c r="T306" s="219">
        <f>S306*H306</f>
        <v>0</v>
      </c>
      <c r="U306" s="41"/>
      <c r="V306" s="41"/>
      <c r="W306" s="41"/>
      <c r="X306" s="41"/>
      <c r="Y306" s="41"/>
      <c r="Z306" s="41"/>
      <c r="AA306" s="41"/>
      <c r="AB306" s="41"/>
      <c r="AC306" s="41"/>
      <c r="AD306" s="41"/>
      <c r="AE306" s="41"/>
      <c r="AR306" s="220" t="s">
        <v>152</v>
      </c>
      <c r="AT306" s="220" t="s">
        <v>148</v>
      </c>
      <c r="AU306" s="220" t="s">
        <v>83</v>
      </c>
      <c r="AY306" s="20" t="s">
        <v>146</v>
      </c>
      <c r="BE306" s="221">
        <f>IF(N306="základní",J306,0)</f>
        <v>0</v>
      </c>
      <c r="BF306" s="221">
        <f>IF(N306="snížená",J306,0)</f>
        <v>0</v>
      </c>
      <c r="BG306" s="221">
        <f>IF(N306="zákl. přenesená",J306,0)</f>
        <v>0</v>
      </c>
      <c r="BH306" s="221">
        <f>IF(N306="sníž. přenesená",J306,0)</f>
        <v>0</v>
      </c>
      <c r="BI306" s="221">
        <f>IF(N306="nulová",J306,0)</f>
        <v>0</v>
      </c>
      <c r="BJ306" s="20" t="s">
        <v>81</v>
      </c>
      <c r="BK306" s="221">
        <f>ROUND(I306*H306,2)</f>
        <v>0</v>
      </c>
      <c r="BL306" s="20" t="s">
        <v>152</v>
      </c>
      <c r="BM306" s="220" t="s">
        <v>858</v>
      </c>
    </row>
    <row r="307" s="2" customFormat="1">
      <c r="A307" s="41"/>
      <c r="B307" s="42"/>
      <c r="C307" s="43"/>
      <c r="D307" s="222" t="s">
        <v>154</v>
      </c>
      <c r="E307" s="43"/>
      <c r="F307" s="223" t="s">
        <v>859</v>
      </c>
      <c r="G307" s="43"/>
      <c r="H307" s="43"/>
      <c r="I307" s="224"/>
      <c r="J307" s="43"/>
      <c r="K307" s="43"/>
      <c r="L307" s="47"/>
      <c r="M307" s="225"/>
      <c r="N307" s="226"/>
      <c r="O307" s="87"/>
      <c r="P307" s="87"/>
      <c r="Q307" s="87"/>
      <c r="R307" s="87"/>
      <c r="S307" s="87"/>
      <c r="T307" s="88"/>
      <c r="U307" s="41"/>
      <c r="V307" s="41"/>
      <c r="W307" s="41"/>
      <c r="X307" s="41"/>
      <c r="Y307" s="41"/>
      <c r="Z307" s="41"/>
      <c r="AA307" s="41"/>
      <c r="AB307" s="41"/>
      <c r="AC307" s="41"/>
      <c r="AD307" s="41"/>
      <c r="AE307" s="41"/>
      <c r="AT307" s="20" t="s">
        <v>154</v>
      </c>
      <c r="AU307" s="20" t="s">
        <v>83</v>
      </c>
    </row>
    <row r="308" s="15" customFormat="1">
      <c r="A308" s="15"/>
      <c r="B308" s="251"/>
      <c r="C308" s="252"/>
      <c r="D308" s="227" t="s">
        <v>184</v>
      </c>
      <c r="E308" s="253" t="s">
        <v>19</v>
      </c>
      <c r="F308" s="254" t="s">
        <v>860</v>
      </c>
      <c r="G308" s="252"/>
      <c r="H308" s="253" t="s">
        <v>19</v>
      </c>
      <c r="I308" s="255"/>
      <c r="J308" s="252"/>
      <c r="K308" s="252"/>
      <c r="L308" s="256"/>
      <c r="M308" s="257"/>
      <c r="N308" s="258"/>
      <c r="O308" s="258"/>
      <c r="P308" s="258"/>
      <c r="Q308" s="258"/>
      <c r="R308" s="258"/>
      <c r="S308" s="258"/>
      <c r="T308" s="259"/>
      <c r="U308" s="15"/>
      <c r="V308" s="15"/>
      <c r="W308" s="15"/>
      <c r="X308" s="15"/>
      <c r="Y308" s="15"/>
      <c r="Z308" s="15"/>
      <c r="AA308" s="15"/>
      <c r="AB308" s="15"/>
      <c r="AC308" s="15"/>
      <c r="AD308" s="15"/>
      <c r="AE308" s="15"/>
      <c r="AT308" s="260" t="s">
        <v>184</v>
      </c>
      <c r="AU308" s="260" t="s">
        <v>83</v>
      </c>
      <c r="AV308" s="15" t="s">
        <v>81</v>
      </c>
      <c r="AW308" s="15" t="s">
        <v>35</v>
      </c>
      <c r="AX308" s="15" t="s">
        <v>73</v>
      </c>
      <c r="AY308" s="260" t="s">
        <v>146</v>
      </c>
    </row>
    <row r="309" s="13" customFormat="1">
      <c r="A309" s="13"/>
      <c r="B309" s="229"/>
      <c r="C309" s="230"/>
      <c r="D309" s="227" t="s">
        <v>184</v>
      </c>
      <c r="E309" s="231" t="s">
        <v>19</v>
      </c>
      <c r="F309" s="232" t="s">
        <v>861</v>
      </c>
      <c r="G309" s="230"/>
      <c r="H309" s="233">
        <v>43.200000000000003</v>
      </c>
      <c r="I309" s="234"/>
      <c r="J309" s="230"/>
      <c r="K309" s="230"/>
      <c r="L309" s="235"/>
      <c r="M309" s="236"/>
      <c r="N309" s="237"/>
      <c r="O309" s="237"/>
      <c r="P309" s="237"/>
      <c r="Q309" s="237"/>
      <c r="R309" s="237"/>
      <c r="S309" s="237"/>
      <c r="T309" s="238"/>
      <c r="U309" s="13"/>
      <c r="V309" s="13"/>
      <c r="W309" s="13"/>
      <c r="X309" s="13"/>
      <c r="Y309" s="13"/>
      <c r="Z309" s="13"/>
      <c r="AA309" s="13"/>
      <c r="AB309" s="13"/>
      <c r="AC309" s="13"/>
      <c r="AD309" s="13"/>
      <c r="AE309" s="13"/>
      <c r="AT309" s="239" t="s">
        <v>184</v>
      </c>
      <c r="AU309" s="239" t="s">
        <v>83</v>
      </c>
      <c r="AV309" s="13" t="s">
        <v>83</v>
      </c>
      <c r="AW309" s="13" t="s">
        <v>35</v>
      </c>
      <c r="AX309" s="13" t="s">
        <v>73</v>
      </c>
      <c r="AY309" s="239" t="s">
        <v>146</v>
      </c>
    </row>
    <row r="310" s="13" customFormat="1">
      <c r="A310" s="13"/>
      <c r="B310" s="229"/>
      <c r="C310" s="230"/>
      <c r="D310" s="227" t="s">
        <v>184</v>
      </c>
      <c r="E310" s="231" t="s">
        <v>19</v>
      </c>
      <c r="F310" s="232" t="s">
        <v>862</v>
      </c>
      <c r="G310" s="230"/>
      <c r="H310" s="233">
        <v>47.520000000000003</v>
      </c>
      <c r="I310" s="234"/>
      <c r="J310" s="230"/>
      <c r="K310" s="230"/>
      <c r="L310" s="235"/>
      <c r="M310" s="236"/>
      <c r="N310" s="237"/>
      <c r="O310" s="237"/>
      <c r="P310" s="237"/>
      <c r="Q310" s="237"/>
      <c r="R310" s="237"/>
      <c r="S310" s="237"/>
      <c r="T310" s="238"/>
      <c r="U310" s="13"/>
      <c r="V310" s="13"/>
      <c r="W310" s="13"/>
      <c r="X310" s="13"/>
      <c r="Y310" s="13"/>
      <c r="Z310" s="13"/>
      <c r="AA310" s="13"/>
      <c r="AB310" s="13"/>
      <c r="AC310" s="13"/>
      <c r="AD310" s="13"/>
      <c r="AE310" s="13"/>
      <c r="AT310" s="239" t="s">
        <v>184</v>
      </c>
      <c r="AU310" s="239" t="s">
        <v>83</v>
      </c>
      <c r="AV310" s="13" t="s">
        <v>83</v>
      </c>
      <c r="AW310" s="13" t="s">
        <v>35</v>
      </c>
      <c r="AX310" s="13" t="s">
        <v>73</v>
      </c>
      <c r="AY310" s="239" t="s">
        <v>146</v>
      </c>
    </row>
    <row r="311" s="13" customFormat="1">
      <c r="A311" s="13"/>
      <c r="B311" s="229"/>
      <c r="C311" s="230"/>
      <c r="D311" s="227" t="s">
        <v>184</v>
      </c>
      <c r="E311" s="231" t="s">
        <v>19</v>
      </c>
      <c r="F311" s="232" t="s">
        <v>863</v>
      </c>
      <c r="G311" s="230"/>
      <c r="H311" s="233">
        <v>25.920000000000002</v>
      </c>
      <c r="I311" s="234"/>
      <c r="J311" s="230"/>
      <c r="K311" s="230"/>
      <c r="L311" s="235"/>
      <c r="M311" s="236"/>
      <c r="N311" s="237"/>
      <c r="O311" s="237"/>
      <c r="P311" s="237"/>
      <c r="Q311" s="237"/>
      <c r="R311" s="237"/>
      <c r="S311" s="237"/>
      <c r="T311" s="238"/>
      <c r="U311" s="13"/>
      <c r="V311" s="13"/>
      <c r="W311" s="13"/>
      <c r="X311" s="13"/>
      <c r="Y311" s="13"/>
      <c r="Z311" s="13"/>
      <c r="AA311" s="13"/>
      <c r="AB311" s="13"/>
      <c r="AC311" s="13"/>
      <c r="AD311" s="13"/>
      <c r="AE311" s="13"/>
      <c r="AT311" s="239" t="s">
        <v>184</v>
      </c>
      <c r="AU311" s="239" t="s">
        <v>83</v>
      </c>
      <c r="AV311" s="13" t="s">
        <v>83</v>
      </c>
      <c r="AW311" s="13" t="s">
        <v>35</v>
      </c>
      <c r="AX311" s="13" t="s">
        <v>73</v>
      </c>
      <c r="AY311" s="239" t="s">
        <v>146</v>
      </c>
    </row>
    <row r="312" s="13" customFormat="1">
      <c r="A312" s="13"/>
      <c r="B312" s="229"/>
      <c r="C312" s="230"/>
      <c r="D312" s="227" t="s">
        <v>184</v>
      </c>
      <c r="E312" s="231" t="s">
        <v>19</v>
      </c>
      <c r="F312" s="232" t="s">
        <v>864</v>
      </c>
      <c r="G312" s="230"/>
      <c r="H312" s="233">
        <v>11.699999999999999</v>
      </c>
      <c r="I312" s="234"/>
      <c r="J312" s="230"/>
      <c r="K312" s="230"/>
      <c r="L312" s="235"/>
      <c r="M312" s="236"/>
      <c r="N312" s="237"/>
      <c r="O312" s="237"/>
      <c r="P312" s="237"/>
      <c r="Q312" s="237"/>
      <c r="R312" s="237"/>
      <c r="S312" s="237"/>
      <c r="T312" s="238"/>
      <c r="U312" s="13"/>
      <c r="V312" s="13"/>
      <c r="W312" s="13"/>
      <c r="X312" s="13"/>
      <c r="Y312" s="13"/>
      <c r="Z312" s="13"/>
      <c r="AA312" s="13"/>
      <c r="AB312" s="13"/>
      <c r="AC312" s="13"/>
      <c r="AD312" s="13"/>
      <c r="AE312" s="13"/>
      <c r="AT312" s="239" t="s">
        <v>184</v>
      </c>
      <c r="AU312" s="239" t="s">
        <v>83</v>
      </c>
      <c r="AV312" s="13" t="s">
        <v>83</v>
      </c>
      <c r="AW312" s="13" t="s">
        <v>35</v>
      </c>
      <c r="AX312" s="13" t="s">
        <v>73</v>
      </c>
      <c r="AY312" s="239" t="s">
        <v>146</v>
      </c>
    </row>
    <row r="313" s="14" customFormat="1">
      <c r="A313" s="14"/>
      <c r="B313" s="240"/>
      <c r="C313" s="241"/>
      <c r="D313" s="227" t="s">
        <v>184</v>
      </c>
      <c r="E313" s="242" t="s">
        <v>19</v>
      </c>
      <c r="F313" s="243" t="s">
        <v>189</v>
      </c>
      <c r="G313" s="241"/>
      <c r="H313" s="244">
        <v>128.34</v>
      </c>
      <c r="I313" s="245"/>
      <c r="J313" s="241"/>
      <c r="K313" s="241"/>
      <c r="L313" s="246"/>
      <c r="M313" s="247"/>
      <c r="N313" s="248"/>
      <c r="O313" s="248"/>
      <c r="P313" s="248"/>
      <c r="Q313" s="248"/>
      <c r="R313" s="248"/>
      <c r="S313" s="248"/>
      <c r="T313" s="249"/>
      <c r="U313" s="14"/>
      <c r="V313" s="14"/>
      <c r="W313" s="14"/>
      <c r="X313" s="14"/>
      <c r="Y313" s="14"/>
      <c r="Z313" s="14"/>
      <c r="AA313" s="14"/>
      <c r="AB313" s="14"/>
      <c r="AC313" s="14"/>
      <c r="AD313" s="14"/>
      <c r="AE313" s="14"/>
      <c r="AT313" s="250" t="s">
        <v>184</v>
      </c>
      <c r="AU313" s="250" t="s">
        <v>83</v>
      </c>
      <c r="AV313" s="14" t="s">
        <v>152</v>
      </c>
      <c r="AW313" s="14" t="s">
        <v>35</v>
      </c>
      <c r="AX313" s="14" t="s">
        <v>81</v>
      </c>
      <c r="AY313" s="250" t="s">
        <v>146</v>
      </c>
    </row>
    <row r="314" s="2" customFormat="1" ht="16.5" customHeight="1">
      <c r="A314" s="41"/>
      <c r="B314" s="42"/>
      <c r="C314" s="208" t="s">
        <v>415</v>
      </c>
      <c r="D314" s="208" t="s">
        <v>148</v>
      </c>
      <c r="E314" s="209" t="s">
        <v>865</v>
      </c>
      <c r="F314" s="210" t="s">
        <v>866</v>
      </c>
      <c r="G314" s="211" t="s">
        <v>181</v>
      </c>
      <c r="H314" s="212">
        <v>120.518</v>
      </c>
      <c r="I314" s="213"/>
      <c r="J314" s="214">
        <f>ROUND(I314*H314,2)</f>
        <v>0</v>
      </c>
      <c r="K314" s="215"/>
      <c r="L314" s="47"/>
      <c r="M314" s="216" t="s">
        <v>19</v>
      </c>
      <c r="N314" s="217" t="s">
        <v>44</v>
      </c>
      <c r="O314" s="87"/>
      <c r="P314" s="218">
        <f>O314*H314</f>
        <v>0</v>
      </c>
      <c r="Q314" s="218">
        <v>0</v>
      </c>
      <c r="R314" s="218">
        <f>Q314*H314</f>
        <v>0</v>
      </c>
      <c r="S314" s="218">
        <v>0</v>
      </c>
      <c r="T314" s="219">
        <f>S314*H314</f>
        <v>0</v>
      </c>
      <c r="U314" s="41"/>
      <c r="V314" s="41"/>
      <c r="W314" s="41"/>
      <c r="X314" s="41"/>
      <c r="Y314" s="41"/>
      <c r="Z314" s="41"/>
      <c r="AA314" s="41"/>
      <c r="AB314" s="41"/>
      <c r="AC314" s="41"/>
      <c r="AD314" s="41"/>
      <c r="AE314" s="41"/>
      <c r="AR314" s="220" t="s">
        <v>152</v>
      </c>
      <c r="AT314" s="220" t="s">
        <v>148</v>
      </c>
      <c r="AU314" s="220" t="s">
        <v>83</v>
      </c>
      <c r="AY314" s="20" t="s">
        <v>146</v>
      </c>
      <c r="BE314" s="221">
        <f>IF(N314="základní",J314,0)</f>
        <v>0</v>
      </c>
      <c r="BF314" s="221">
        <f>IF(N314="snížená",J314,0)</f>
        <v>0</v>
      </c>
      <c r="BG314" s="221">
        <f>IF(N314="zákl. přenesená",J314,0)</f>
        <v>0</v>
      </c>
      <c r="BH314" s="221">
        <f>IF(N314="sníž. přenesená",J314,0)</f>
        <v>0</v>
      </c>
      <c r="BI314" s="221">
        <f>IF(N314="nulová",J314,0)</f>
        <v>0</v>
      </c>
      <c r="BJ314" s="20" t="s">
        <v>81</v>
      </c>
      <c r="BK314" s="221">
        <f>ROUND(I314*H314,2)</f>
        <v>0</v>
      </c>
      <c r="BL314" s="20" t="s">
        <v>152</v>
      </c>
      <c r="BM314" s="220" t="s">
        <v>867</v>
      </c>
    </row>
    <row r="315" s="2" customFormat="1">
      <c r="A315" s="41"/>
      <c r="B315" s="42"/>
      <c r="C315" s="43"/>
      <c r="D315" s="222" t="s">
        <v>154</v>
      </c>
      <c r="E315" s="43"/>
      <c r="F315" s="223" t="s">
        <v>868</v>
      </c>
      <c r="G315" s="43"/>
      <c r="H315" s="43"/>
      <c r="I315" s="224"/>
      <c r="J315" s="43"/>
      <c r="K315" s="43"/>
      <c r="L315" s="47"/>
      <c r="M315" s="225"/>
      <c r="N315" s="226"/>
      <c r="O315" s="87"/>
      <c r="P315" s="87"/>
      <c r="Q315" s="87"/>
      <c r="R315" s="87"/>
      <c r="S315" s="87"/>
      <c r="T315" s="88"/>
      <c r="U315" s="41"/>
      <c r="V315" s="41"/>
      <c r="W315" s="41"/>
      <c r="X315" s="41"/>
      <c r="Y315" s="41"/>
      <c r="Z315" s="41"/>
      <c r="AA315" s="41"/>
      <c r="AB315" s="41"/>
      <c r="AC315" s="41"/>
      <c r="AD315" s="41"/>
      <c r="AE315" s="41"/>
      <c r="AT315" s="20" t="s">
        <v>154</v>
      </c>
      <c r="AU315" s="20" t="s">
        <v>83</v>
      </c>
    </row>
    <row r="316" s="15" customFormat="1">
      <c r="A316" s="15"/>
      <c r="B316" s="251"/>
      <c r="C316" s="252"/>
      <c r="D316" s="227" t="s">
        <v>184</v>
      </c>
      <c r="E316" s="253" t="s">
        <v>19</v>
      </c>
      <c r="F316" s="254" t="s">
        <v>860</v>
      </c>
      <c r="G316" s="252"/>
      <c r="H316" s="253" t="s">
        <v>19</v>
      </c>
      <c r="I316" s="255"/>
      <c r="J316" s="252"/>
      <c r="K316" s="252"/>
      <c r="L316" s="256"/>
      <c r="M316" s="257"/>
      <c r="N316" s="258"/>
      <c r="O316" s="258"/>
      <c r="P316" s="258"/>
      <c r="Q316" s="258"/>
      <c r="R316" s="258"/>
      <c r="S316" s="258"/>
      <c r="T316" s="259"/>
      <c r="U316" s="15"/>
      <c r="V316" s="15"/>
      <c r="W316" s="15"/>
      <c r="X316" s="15"/>
      <c r="Y316" s="15"/>
      <c r="Z316" s="15"/>
      <c r="AA316" s="15"/>
      <c r="AB316" s="15"/>
      <c r="AC316" s="15"/>
      <c r="AD316" s="15"/>
      <c r="AE316" s="15"/>
      <c r="AT316" s="260" t="s">
        <v>184</v>
      </c>
      <c r="AU316" s="260" t="s">
        <v>83</v>
      </c>
      <c r="AV316" s="15" t="s">
        <v>81</v>
      </c>
      <c r="AW316" s="15" t="s">
        <v>35</v>
      </c>
      <c r="AX316" s="15" t="s">
        <v>73</v>
      </c>
      <c r="AY316" s="260" t="s">
        <v>146</v>
      </c>
    </row>
    <row r="317" s="13" customFormat="1">
      <c r="A317" s="13"/>
      <c r="B317" s="229"/>
      <c r="C317" s="230"/>
      <c r="D317" s="227" t="s">
        <v>184</v>
      </c>
      <c r="E317" s="231" t="s">
        <v>19</v>
      </c>
      <c r="F317" s="232" t="s">
        <v>869</v>
      </c>
      <c r="G317" s="230"/>
      <c r="H317" s="233">
        <v>5.1840000000000002</v>
      </c>
      <c r="I317" s="234"/>
      <c r="J317" s="230"/>
      <c r="K317" s="230"/>
      <c r="L317" s="235"/>
      <c r="M317" s="236"/>
      <c r="N317" s="237"/>
      <c r="O317" s="237"/>
      <c r="P317" s="237"/>
      <c r="Q317" s="237"/>
      <c r="R317" s="237"/>
      <c r="S317" s="237"/>
      <c r="T317" s="238"/>
      <c r="U317" s="13"/>
      <c r="V317" s="13"/>
      <c r="W317" s="13"/>
      <c r="X317" s="13"/>
      <c r="Y317" s="13"/>
      <c r="Z317" s="13"/>
      <c r="AA317" s="13"/>
      <c r="AB317" s="13"/>
      <c r="AC317" s="13"/>
      <c r="AD317" s="13"/>
      <c r="AE317" s="13"/>
      <c r="AT317" s="239" t="s">
        <v>184</v>
      </c>
      <c r="AU317" s="239" t="s">
        <v>83</v>
      </c>
      <c r="AV317" s="13" t="s">
        <v>83</v>
      </c>
      <c r="AW317" s="13" t="s">
        <v>35</v>
      </c>
      <c r="AX317" s="13" t="s">
        <v>73</v>
      </c>
      <c r="AY317" s="239" t="s">
        <v>146</v>
      </c>
    </row>
    <row r="318" s="13" customFormat="1">
      <c r="A318" s="13"/>
      <c r="B318" s="229"/>
      <c r="C318" s="230"/>
      <c r="D318" s="227" t="s">
        <v>184</v>
      </c>
      <c r="E318" s="231" t="s">
        <v>19</v>
      </c>
      <c r="F318" s="232" t="s">
        <v>870</v>
      </c>
      <c r="G318" s="230"/>
      <c r="H318" s="233">
        <v>9.5039999999999996</v>
      </c>
      <c r="I318" s="234"/>
      <c r="J318" s="230"/>
      <c r="K318" s="230"/>
      <c r="L318" s="235"/>
      <c r="M318" s="236"/>
      <c r="N318" s="237"/>
      <c r="O318" s="237"/>
      <c r="P318" s="237"/>
      <c r="Q318" s="237"/>
      <c r="R318" s="237"/>
      <c r="S318" s="237"/>
      <c r="T318" s="238"/>
      <c r="U318" s="13"/>
      <c r="V318" s="13"/>
      <c r="W318" s="13"/>
      <c r="X318" s="13"/>
      <c r="Y318" s="13"/>
      <c r="Z318" s="13"/>
      <c r="AA318" s="13"/>
      <c r="AB318" s="13"/>
      <c r="AC318" s="13"/>
      <c r="AD318" s="13"/>
      <c r="AE318" s="13"/>
      <c r="AT318" s="239" t="s">
        <v>184</v>
      </c>
      <c r="AU318" s="239" t="s">
        <v>83</v>
      </c>
      <c r="AV318" s="13" t="s">
        <v>83</v>
      </c>
      <c r="AW318" s="13" t="s">
        <v>35</v>
      </c>
      <c r="AX318" s="13" t="s">
        <v>73</v>
      </c>
      <c r="AY318" s="239" t="s">
        <v>146</v>
      </c>
    </row>
    <row r="319" s="13" customFormat="1">
      <c r="A319" s="13"/>
      <c r="B319" s="229"/>
      <c r="C319" s="230"/>
      <c r="D319" s="227" t="s">
        <v>184</v>
      </c>
      <c r="E319" s="231" t="s">
        <v>19</v>
      </c>
      <c r="F319" s="232" t="s">
        <v>774</v>
      </c>
      <c r="G319" s="230"/>
      <c r="H319" s="233">
        <v>8.6400000000000006</v>
      </c>
      <c r="I319" s="234"/>
      <c r="J319" s="230"/>
      <c r="K319" s="230"/>
      <c r="L319" s="235"/>
      <c r="M319" s="236"/>
      <c r="N319" s="237"/>
      <c r="O319" s="237"/>
      <c r="P319" s="237"/>
      <c r="Q319" s="237"/>
      <c r="R319" s="237"/>
      <c r="S319" s="237"/>
      <c r="T319" s="238"/>
      <c r="U319" s="13"/>
      <c r="V319" s="13"/>
      <c r="W319" s="13"/>
      <c r="X319" s="13"/>
      <c r="Y319" s="13"/>
      <c r="Z319" s="13"/>
      <c r="AA319" s="13"/>
      <c r="AB319" s="13"/>
      <c r="AC319" s="13"/>
      <c r="AD319" s="13"/>
      <c r="AE319" s="13"/>
      <c r="AT319" s="239" t="s">
        <v>184</v>
      </c>
      <c r="AU319" s="239" t="s">
        <v>83</v>
      </c>
      <c r="AV319" s="13" t="s">
        <v>83</v>
      </c>
      <c r="AW319" s="13" t="s">
        <v>35</v>
      </c>
      <c r="AX319" s="13" t="s">
        <v>73</v>
      </c>
      <c r="AY319" s="239" t="s">
        <v>146</v>
      </c>
    </row>
    <row r="320" s="13" customFormat="1">
      <c r="A320" s="13"/>
      <c r="B320" s="229"/>
      <c r="C320" s="230"/>
      <c r="D320" s="227" t="s">
        <v>184</v>
      </c>
      <c r="E320" s="231" t="s">
        <v>19</v>
      </c>
      <c r="F320" s="232" t="s">
        <v>871</v>
      </c>
      <c r="G320" s="230"/>
      <c r="H320" s="233">
        <v>97.189999999999998</v>
      </c>
      <c r="I320" s="234"/>
      <c r="J320" s="230"/>
      <c r="K320" s="230"/>
      <c r="L320" s="235"/>
      <c r="M320" s="236"/>
      <c r="N320" s="237"/>
      <c r="O320" s="237"/>
      <c r="P320" s="237"/>
      <c r="Q320" s="237"/>
      <c r="R320" s="237"/>
      <c r="S320" s="237"/>
      <c r="T320" s="238"/>
      <c r="U320" s="13"/>
      <c r="V320" s="13"/>
      <c r="W320" s="13"/>
      <c r="X320" s="13"/>
      <c r="Y320" s="13"/>
      <c r="Z320" s="13"/>
      <c r="AA320" s="13"/>
      <c r="AB320" s="13"/>
      <c r="AC320" s="13"/>
      <c r="AD320" s="13"/>
      <c r="AE320" s="13"/>
      <c r="AT320" s="239" t="s">
        <v>184</v>
      </c>
      <c r="AU320" s="239" t="s">
        <v>83</v>
      </c>
      <c r="AV320" s="13" t="s">
        <v>83</v>
      </c>
      <c r="AW320" s="13" t="s">
        <v>35</v>
      </c>
      <c r="AX320" s="13" t="s">
        <v>73</v>
      </c>
      <c r="AY320" s="239" t="s">
        <v>146</v>
      </c>
    </row>
    <row r="321" s="14" customFormat="1">
      <c r="A321" s="14"/>
      <c r="B321" s="240"/>
      <c r="C321" s="241"/>
      <c r="D321" s="227" t="s">
        <v>184</v>
      </c>
      <c r="E321" s="242" t="s">
        <v>19</v>
      </c>
      <c r="F321" s="243" t="s">
        <v>189</v>
      </c>
      <c r="G321" s="241"/>
      <c r="H321" s="244">
        <v>120.518</v>
      </c>
      <c r="I321" s="245"/>
      <c r="J321" s="241"/>
      <c r="K321" s="241"/>
      <c r="L321" s="246"/>
      <c r="M321" s="247"/>
      <c r="N321" s="248"/>
      <c r="O321" s="248"/>
      <c r="P321" s="248"/>
      <c r="Q321" s="248"/>
      <c r="R321" s="248"/>
      <c r="S321" s="248"/>
      <c r="T321" s="249"/>
      <c r="U321" s="14"/>
      <c r="V321" s="14"/>
      <c r="W321" s="14"/>
      <c r="X321" s="14"/>
      <c r="Y321" s="14"/>
      <c r="Z321" s="14"/>
      <c r="AA321" s="14"/>
      <c r="AB321" s="14"/>
      <c r="AC321" s="14"/>
      <c r="AD321" s="14"/>
      <c r="AE321" s="14"/>
      <c r="AT321" s="250" t="s">
        <v>184</v>
      </c>
      <c r="AU321" s="250" t="s">
        <v>83</v>
      </c>
      <c r="AV321" s="14" t="s">
        <v>152</v>
      </c>
      <c r="AW321" s="14" t="s">
        <v>35</v>
      </c>
      <c r="AX321" s="14" t="s">
        <v>81</v>
      </c>
      <c r="AY321" s="250" t="s">
        <v>146</v>
      </c>
    </row>
    <row r="322" s="2" customFormat="1" ht="16.5" customHeight="1">
      <c r="A322" s="41"/>
      <c r="B322" s="42"/>
      <c r="C322" s="208" t="s">
        <v>419</v>
      </c>
      <c r="D322" s="208" t="s">
        <v>148</v>
      </c>
      <c r="E322" s="209" t="s">
        <v>267</v>
      </c>
      <c r="F322" s="210" t="s">
        <v>268</v>
      </c>
      <c r="G322" s="211" t="s">
        <v>269</v>
      </c>
      <c r="H322" s="212">
        <v>31</v>
      </c>
      <c r="I322" s="213"/>
      <c r="J322" s="214">
        <f>ROUND(I322*H322,2)</f>
        <v>0</v>
      </c>
      <c r="K322" s="215"/>
      <c r="L322" s="47"/>
      <c r="M322" s="216" t="s">
        <v>19</v>
      </c>
      <c r="N322" s="217" t="s">
        <v>44</v>
      </c>
      <c r="O322" s="87"/>
      <c r="P322" s="218">
        <f>O322*H322</f>
        <v>0</v>
      </c>
      <c r="Q322" s="218">
        <v>0.087419999999999998</v>
      </c>
      <c r="R322" s="218">
        <f>Q322*H322</f>
        <v>2.7100200000000001</v>
      </c>
      <c r="S322" s="218">
        <v>0</v>
      </c>
      <c r="T322" s="219">
        <f>S322*H322</f>
        <v>0</v>
      </c>
      <c r="U322" s="41"/>
      <c r="V322" s="41"/>
      <c r="W322" s="41"/>
      <c r="X322" s="41"/>
      <c r="Y322" s="41"/>
      <c r="Z322" s="41"/>
      <c r="AA322" s="41"/>
      <c r="AB322" s="41"/>
      <c r="AC322" s="41"/>
      <c r="AD322" s="41"/>
      <c r="AE322" s="41"/>
      <c r="AR322" s="220" t="s">
        <v>152</v>
      </c>
      <c r="AT322" s="220" t="s">
        <v>148</v>
      </c>
      <c r="AU322" s="220" t="s">
        <v>83</v>
      </c>
      <c r="AY322" s="20" t="s">
        <v>146</v>
      </c>
      <c r="BE322" s="221">
        <f>IF(N322="základní",J322,0)</f>
        <v>0</v>
      </c>
      <c r="BF322" s="221">
        <f>IF(N322="snížená",J322,0)</f>
        <v>0</v>
      </c>
      <c r="BG322" s="221">
        <f>IF(N322="zákl. přenesená",J322,0)</f>
        <v>0</v>
      </c>
      <c r="BH322" s="221">
        <f>IF(N322="sníž. přenesená",J322,0)</f>
        <v>0</v>
      </c>
      <c r="BI322" s="221">
        <f>IF(N322="nulová",J322,0)</f>
        <v>0</v>
      </c>
      <c r="BJ322" s="20" t="s">
        <v>81</v>
      </c>
      <c r="BK322" s="221">
        <f>ROUND(I322*H322,2)</f>
        <v>0</v>
      </c>
      <c r="BL322" s="20" t="s">
        <v>152</v>
      </c>
      <c r="BM322" s="220" t="s">
        <v>872</v>
      </c>
    </row>
    <row r="323" s="2" customFormat="1">
      <c r="A323" s="41"/>
      <c r="B323" s="42"/>
      <c r="C323" s="43"/>
      <c r="D323" s="222" t="s">
        <v>154</v>
      </c>
      <c r="E323" s="43"/>
      <c r="F323" s="223" t="s">
        <v>271</v>
      </c>
      <c r="G323" s="43"/>
      <c r="H323" s="43"/>
      <c r="I323" s="224"/>
      <c r="J323" s="43"/>
      <c r="K323" s="43"/>
      <c r="L323" s="47"/>
      <c r="M323" s="225"/>
      <c r="N323" s="226"/>
      <c r="O323" s="87"/>
      <c r="P323" s="87"/>
      <c r="Q323" s="87"/>
      <c r="R323" s="87"/>
      <c r="S323" s="87"/>
      <c r="T323" s="88"/>
      <c r="U323" s="41"/>
      <c r="V323" s="41"/>
      <c r="W323" s="41"/>
      <c r="X323" s="41"/>
      <c r="Y323" s="41"/>
      <c r="Z323" s="41"/>
      <c r="AA323" s="41"/>
      <c r="AB323" s="41"/>
      <c r="AC323" s="41"/>
      <c r="AD323" s="41"/>
      <c r="AE323" s="41"/>
      <c r="AT323" s="20" t="s">
        <v>154</v>
      </c>
      <c r="AU323" s="20" t="s">
        <v>83</v>
      </c>
    </row>
    <row r="324" s="2" customFormat="1" ht="16.5" customHeight="1">
      <c r="A324" s="41"/>
      <c r="B324" s="42"/>
      <c r="C324" s="261" t="s">
        <v>424</v>
      </c>
      <c r="D324" s="261" t="s">
        <v>242</v>
      </c>
      <c r="E324" s="262" t="s">
        <v>873</v>
      </c>
      <c r="F324" s="263" t="s">
        <v>874</v>
      </c>
      <c r="G324" s="264" t="s">
        <v>269</v>
      </c>
      <c r="H324" s="265">
        <v>12</v>
      </c>
      <c r="I324" s="266"/>
      <c r="J324" s="267">
        <f>ROUND(I324*H324,2)</f>
        <v>0</v>
      </c>
      <c r="K324" s="268"/>
      <c r="L324" s="269"/>
      <c r="M324" s="270" t="s">
        <v>19</v>
      </c>
      <c r="N324" s="271" t="s">
        <v>44</v>
      </c>
      <c r="O324" s="87"/>
      <c r="P324" s="218">
        <f>O324*H324</f>
        <v>0</v>
      </c>
      <c r="Q324" s="218">
        <v>0.068000000000000005</v>
      </c>
      <c r="R324" s="218">
        <f>Q324*H324</f>
        <v>0.81600000000000006</v>
      </c>
      <c r="S324" s="218">
        <v>0</v>
      </c>
      <c r="T324" s="219">
        <f>S324*H324</f>
        <v>0</v>
      </c>
      <c r="U324" s="41"/>
      <c r="V324" s="41"/>
      <c r="W324" s="41"/>
      <c r="X324" s="41"/>
      <c r="Y324" s="41"/>
      <c r="Z324" s="41"/>
      <c r="AA324" s="41"/>
      <c r="AB324" s="41"/>
      <c r="AC324" s="41"/>
      <c r="AD324" s="41"/>
      <c r="AE324" s="41"/>
      <c r="AR324" s="220" t="s">
        <v>196</v>
      </c>
      <c r="AT324" s="220" t="s">
        <v>242</v>
      </c>
      <c r="AU324" s="220" t="s">
        <v>83</v>
      </c>
      <c r="AY324" s="20" t="s">
        <v>146</v>
      </c>
      <c r="BE324" s="221">
        <f>IF(N324="základní",J324,0)</f>
        <v>0</v>
      </c>
      <c r="BF324" s="221">
        <f>IF(N324="snížená",J324,0)</f>
        <v>0</v>
      </c>
      <c r="BG324" s="221">
        <f>IF(N324="zákl. přenesená",J324,0)</f>
        <v>0</v>
      </c>
      <c r="BH324" s="221">
        <f>IF(N324="sníž. přenesená",J324,0)</f>
        <v>0</v>
      </c>
      <c r="BI324" s="221">
        <f>IF(N324="nulová",J324,0)</f>
        <v>0</v>
      </c>
      <c r="BJ324" s="20" t="s">
        <v>81</v>
      </c>
      <c r="BK324" s="221">
        <f>ROUND(I324*H324,2)</f>
        <v>0</v>
      </c>
      <c r="BL324" s="20" t="s">
        <v>152</v>
      </c>
      <c r="BM324" s="220" t="s">
        <v>875</v>
      </c>
    </row>
    <row r="325" s="2" customFormat="1" ht="16.5" customHeight="1">
      <c r="A325" s="41"/>
      <c r="B325" s="42"/>
      <c r="C325" s="261" t="s">
        <v>428</v>
      </c>
      <c r="D325" s="261" t="s">
        <v>242</v>
      </c>
      <c r="E325" s="262" t="s">
        <v>876</v>
      </c>
      <c r="F325" s="263" t="s">
        <v>877</v>
      </c>
      <c r="G325" s="264" t="s">
        <v>269</v>
      </c>
      <c r="H325" s="265">
        <v>7</v>
      </c>
      <c r="I325" s="266"/>
      <c r="J325" s="267">
        <f>ROUND(I325*H325,2)</f>
        <v>0</v>
      </c>
      <c r="K325" s="268"/>
      <c r="L325" s="269"/>
      <c r="M325" s="270" t="s">
        <v>19</v>
      </c>
      <c r="N325" s="271" t="s">
        <v>44</v>
      </c>
      <c r="O325" s="87"/>
      <c r="P325" s="218">
        <f>O325*H325</f>
        <v>0</v>
      </c>
      <c r="Q325" s="218">
        <v>0.081000000000000003</v>
      </c>
      <c r="R325" s="218">
        <f>Q325*H325</f>
        <v>0.56700000000000006</v>
      </c>
      <c r="S325" s="218">
        <v>0</v>
      </c>
      <c r="T325" s="219">
        <f>S325*H325</f>
        <v>0</v>
      </c>
      <c r="U325" s="41"/>
      <c r="V325" s="41"/>
      <c r="W325" s="41"/>
      <c r="X325" s="41"/>
      <c r="Y325" s="41"/>
      <c r="Z325" s="41"/>
      <c r="AA325" s="41"/>
      <c r="AB325" s="41"/>
      <c r="AC325" s="41"/>
      <c r="AD325" s="41"/>
      <c r="AE325" s="41"/>
      <c r="AR325" s="220" t="s">
        <v>196</v>
      </c>
      <c r="AT325" s="220" t="s">
        <v>242</v>
      </c>
      <c r="AU325" s="220" t="s">
        <v>83</v>
      </c>
      <c r="AY325" s="20" t="s">
        <v>146</v>
      </c>
      <c r="BE325" s="221">
        <f>IF(N325="základní",J325,0)</f>
        <v>0</v>
      </c>
      <c r="BF325" s="221">
        <f>IF(N325="snížená",J325,0)</f>
        <v>0</v>
      </c>
      <c r="BG325" s="221">
        <f>IF(N325="zákl. přenesená",J325,0)</f>
        <v>0</v>
      </c>
      <c r="BH325" s="221">
        <f>IF(N325="sníž. přenesená",J325,0)</f>
        <v>0</v>
      </c>
      <c r="BI325" s="221">
        <f>IF(N325="nulová",J325,0)</f>
        <v>0</v>
      </c>
      <c r="BJ325" s="20" t="s">
        <v>81</v>
      </c>
      <c r="BK325" s="221">
        <f>ROUND(I325*H325,2)</f>
        <v>0</v>
      </c>
      <c r="BL325" s="20" t="s">
        <v>152</v>
      </c>
      <c r="BM325" s="220" t="s">
        <v>878</v>
      </c>
    </row>
    <row r="326" s="2" customFormat="1" ht="16.5" customHeight="1">
      <c r="A326" s="41"/>
      <c r="B326" s="42"/>
      <c r="C326" s="261" t="s">
        <v>434</v>
      </c>
      <c r="D326" s="261" t="s">
        <v>242</v>
      </c>
      <c r="E326" s="262" t="s">
        <v>879</v>
      </c>
      <c r="F326" s="263" t="s">
        <v>880</v>
      </c>
      <c r="G326" s="264" t="s">
        <v>269</v>
      </c>
      <c r="H326" s="265">
        <v>9</v>
      </c>
      <c r="I326" s="266"/>
      <c r="J326" s="267">
        <f>ROUND(I326*H326,2)</f>
        <v>0</v>
      </c>
      <c r="K326" s="268"/>
      <c r="L326" s="269"/>
      <c r="M326" s="270" t="s">
        <v>19</v>
      </c>
      <c r="N326" s="271" t="s">
        <v>44</v>
      </c>
      <c r="O326" s="87"/>
      <c r="P326" s="218">
        <f>O326*H326</f>
        <v>0</v>
      </c>
      <c r="Q326" s="218">
        <v>0.040000000000000001</v>
      </c>
      <c r="R326" s="218">
        <f>Q326*H326</f>
        <v>0.35999999999999999</v>
      </c>
      <c r="S326" s="218">
        <v>0</v>
      </c>
      <c r="T326" s="219">
        <f>S326*H326</f>
        <v>0</v>
      </c>
      <c r="U326" s="41"/>
      <c r="V326" s="41"/>
      <c r="W326" s="41"/>
      <c r="X326" s="41"/>
      <c r="Y326" s="41"/>
      <c r="Z326" s="41"/>
      <c r="AA326" s="41"/>
      <c r="AB326" s="41"/>
      <c r="AC326" s="41"/>
      <c r="AD326" s="41"/>
      <c r="AE326" s="41"/>
      <c r="AR326" s="220" t="s">
        <v>196</v>
      </c>
      <c r="AT326" s="220" t="s">
        <v>242</v>
      </c>
      <c r="AU326" s="220" t="s">
        <v>83</v>
      </c>
      <c r="AY326" s="20" t="s">
        <v>146</v>
      </c>
      <c r="BE326" s="221">
        <f>IF(N326="základní",J326,0)</f>
        <v>0</v>
      </c>
      <c r="BF326" s="221">
        <f>IF(N326="snížená",J326,0)</f>
        <v>0</v>
      </c>
      <c r="BG326" s="221">
        <f>IF(N326="zákl. přenesená",J326,0)</f>
        <v>0</v>
      </c>
      <c r="BH326" s="221">
        <f>IF(N326="sníž. přenesená",J326,0)</f>
        <v>0</v>
      </c>
      <c r="BI326" s="221">
        <f>IF(N326="nulová",J326,0)</f>
        <v>0</v>
      </c>
      <c r="BJ326" s="20" t="s">
        <v>81</v>
      </c>
      <c r="BK326" s="221">
        <f>ROUND(I326*H326,2)</f>
        <v>0</v>
      </c>
      <c r="BL326" s="20" t="s">
        <v>152</v>
      </c>
      <c r="BM326" s="220" t="s">
        <v>881</v>
      </c>
    </row>
    <row r="327" s="2" customFormat="1" ht="16.5" customHeight="1">
      <c r="A327" s="41"/>
      <c r="B327" s="42"/>
      <c r="C327" s="261" t="s">
        <v>441</v>
      </c>
      <c r="D327" s="261" t="s">
        <v>242</v>
      </c>
      <c r="E327" s="262" t="s">
        <v>882</v>
      </c>
      <c r="F327" s="263" t="s">
        <v>883</v>
      </c>
      <c r="G327" s="264" t="s">
        <v>269</v>
      </c>
      <c r="H327" s="265">
        <v>12</v>
      </c>
      <c r="I327" s="266"/>
      <c r="J327" s="267">
        <f>ROUND(I327*H327,2)</f>
        <v>0</v>
      </c>
      <c r="K327" s="268"/>
      <c r="L327" s="269"/>
      <c r="M327" s="270" t="s">
        <v>19</v>
      </c>
      <c r="N327" s="271" t="s">
        <v>44</v>
      </c>
      <c r="O327" s="87"/>
      <c r="P327" s="218">
        <f>O327*H327</f>
        <v>0</v>
      </c>
      <c r="Q327" s="218">
        <v>0.050999999999999997</v>
      </c>
      <c r="R327" s="218">
        <f>Q327*H327</f>
        <v>0.61199999999999999</v>
      </c>
      <c r="S327" s="218">
        <v>0</v>
      </c>
      <c r="T327" s="219">
        <f>S327*H327</f>
        <v>0</v>
      </c>
      <c r="U327" s="41"/>
      <c r="V327" s="41"/>
      <c r="W327" s="41"/>
      <c r="X327" s="41"/>
      <c r="Y327" s="41"/>
      <c r="Z327" s="41"/>
      <c r="AA327" s="41"/>
      <c r="AB327" s="41"/>
      <c r="AC327" s="41"/>
      <c r="AD327" s="41"/>
      <c r="AE327" s="41"/>
      <c r="AR327" s="220" t="s">
        <v>196</v>
      </c>
      <c r="AT327" s="220" t="s">
        <v>242</v>
      </c>
      <c r="AU327" s="220" t="s">
        <v>83</v>
      </c>
      <c r="AY327" s="20" t="s">
        <v>146</v>
      </c>
      <c r="BE327" s="221">
        <f>IF(N327="základní",J327,0)</f>
        <v>0</v>
      </c>
      <c r="BF327" s="221">
        <f>IF(N327="snížená",J327,0)</f>
        <v>0</v>
      </c>
      <c r="BG327" s="221">
        <f>IF(N327="zákl. přenesená",J327,0)</f>
        <v>0</v>
      </c>
      <c r="BH327" s="221">
        <f>IF(N327="sníž. přenesená",J327,0)</f>
        <v>0</v>
      </c>
      <c r="BI327" s="221">
        <f>IF(N327="nulová",J327,0)</f>
        <v>0</v>
      </c>
      <c r="BJ327" s="20" t="s">
        <v>81</v>
      </c>
      <c r="BK327" s="221">
        <f>ROUND(I327*H327,2)</f>
        <v>0</v>
      </c>
      <c r="BL327" s="20" t="s">
        <v>152</v>
      </c>
      <c r="BM327" s="220" t="s">
        <v>884</v>
      </c>
    </row>
    <row r="328" s="2" customFormat="1" ht="21.75" customHeight="1">
      <c r="A328" s="41"/>
      <c r="B328" s="42"/>
      <c r="C328" s="208" t="s">
        <v>446</v>
      </c>
      <c r="D328" s="208" t="s">
        <v>148</v>
      </c>
      <c r="E328" s="209" t="s">
        <v>885</v>
      </c>
      <c r="F328" s="210" t="s">
        <v>886</v>
      </c>
      <c r="G328" s="211" t="s">
        <v>269</v>
      </c>
      <c r="H328" s="212">
        <v>7</v>
      </c>
      <c r="I328" s="213"/>
      <c r="J328" s="214">
        <f>ROUND(I328*H328,2)</f>
        <v>0</v>
      </c>
      <c r="K328" s="215"/>
      <c r="L328" s="47"/>
      <c r="M328" s="216" t="s">
        <v>19</v>
      </c>
      <c r="N328" s="217" t="s">
        <v>44</v>
      </c>
      <c r="O328" s="87"/>
      <c r="P328" s="218">
        <f>O328*H328</f>
        <v>0</v>
      </c>
      <c r="Q328" s="218">
        <v>0.087419999999999998</v>
      </c>
      <c r="R328" s="218">
        <f>Q328*H328</f>
        <v>0.61193999999999993</v>
      </c>
      <c r="S328" s="218">
        <v>0</v>
      </c>
      <c r="T328" s="219">
        <f>S328*H328</f>
        <v>0</v>
      </c>
      <c r="U328" s="41"/>
      <c r="V328" s="41"/>
      <c r="W328" s="41"/>
      <c r="X328" s="41"/>
      <c r="Y328" s="41"/>
      <c r="Z328" s="41"/>
      <c r="AA328" s="41"/>
      <c r="AB328" s="41"/>
      <c r="AC328" s="41"/>
      <c r="AD328" s="41"/>
      <c r="AE328" s="41"/>
      <c r="AR328" s="220" t="s">
        <v>152</v>
      </c>
      <c r="AT328" s="220" t="s">
        <v>148</v>
      </c>
      <c r="AU328" s="220" t="s">
        <v>83</v>
      </c>
      <c r="AY328" s="20" t="s">
        <v>146</v>
      </c>
      <c r="BE328" s="221">
        <f>IF(N328="základní",J328,0)</f>
        <v>0</v>
      </c>
      <c r="BF328" s="221">
        <f>IF(N328="snížená",J328,0)</f>
        <v>0</v>
      </c>
      <c r="BG328" s="221">
        <f>IF(N328="zákl. přenesená",J328,0)</f>
        <v>0</v>
      </c>
      <c r="BH328" s="221">
        <f>IF(N328="sníž. přenesená",J328,0)</f>
        <v>0</v>
      </c>
      <c r="BI328" s="221">
        <f>IF(N328="nulová",J328,0)</f>
        <v>0</v>
      </c>
      <c r="BJ328" s="20" t="s">
        <v>81</v>
      </c>
      <c r="BK328" s="221">
        <f>ROUND(I328*H328,2)</f>
        <v>0</v>
      </c>
      <c r="BL328" s="20" t="s">
        <v>152</v>
      </c>
      <c r="BM328" s="220" t="s">
        <v>887</v>
      </c>
    </row>
    <row r="329" s="2" customFormat="1">
      <c r="A329" s="41"/>
      <c r="B329" s="42"/>
      <c r="C329" s="43"/>
      <c r="D329" s="222" t="s">
        <v>154</v>
      </c>
      <c r="E329" s="43"/>
      <c r="F329" s="223" t="s">
        <v>888</v>
      </c>
      <c r="G329" s="43"/>
      <c r="H329" s="43"/>
      <c r="I329" s="224"/>
      <c r="J329" s="43"/>
      <c r="K329" s="43"/>
      <c r="L329" s="47"/>
      <c r="M329" s="225"/>
      <c r="N329" s="226"/>
      <c r="O329" s="87"/>
      <c r="P329" s="87"/>
      <c r="Q329" s="87"/>
      <c r="R329" s="87"/>
      <c r="S329" s="87"/>
      <c r="T329" s="88"/>
      <c r="U329" s="41"/>
      <c r="V329" s="41"/>
      <c r="W329" s="41"/>
      <c r="X329" s="41"/>
      <c r="Y329" s="41"/>
      <c r="Z329" s="41"/>
      <c r="AA329" s="41"/>
      <c r="AB329" s="41"/>
      <c r="AC329" s="41"/>
      <c r="AD329" s="41"/>
      <c r="AE329" s="41"/>
      <c r="AT329" s="20" t="s">
        <v>154</v>
      </c>
      <c r="AU329" s="20" t="s">
        <v>83</v>
      </c>
    </row>
    <row r="330" s="2" customFormat="1" ht="24.15" customHeight="1">
      <c r="A330" s="41"/>
      <c r="B330" s="42"/>
      <c r="C330" s="208" t="s">
        <v>451</v>
      </c>
      <c r="D330" s="208" t="s">
        <v>148</v>
      </c>
      <c r="E330" s="209" t="s">
        <v>276</v>
      </c>
      <c r="F330" s="210" t="s">
        <v>277</v>
      </c>
      <c r="G330" s="211" t="s">
        <v>181</v>
      </c>
      <c r="H330" s="212">
        <v>5.8499999999999996</v>
      </c>
      <c r="I330" s="213"/>
      <c r="J330" s="214">
        <f>ROUND(I330*H330,2)</f>
        <v>0</v>
      </c>
      <c r="K330" s="215"/>
      <c r="L330" s="47"/>
      <c r="M330" s="216" t="s">
        <v>19</v>
      </c>
      <c r="N330" s="217" t="s">
        <v>44</v>
      </c>
      <c r="O330" s="87"/>
      <c r="P330" s="218">
        <f>O330*H330</f>
        <v>0</v>
      </c>
      <c r="Q330" s="218">
        <v>0</v>
      </c>
      <c r="R330" s="218">
        <f>Q330*H330</f>
        <v>0</v>
      </c>
      <c r="S330" s="218">
        <v>0</v>
      </c>
      <c r="T330" s="219">
        <f>S330*H330</f>
        <v>0</v>
      </c>
      <c r="U330" s="41"/>
      <c r="V330" s="41"/>
      <c r="W330" s="41"/>
      <c r="X330" s="41"/>
      <c r="Y330" s="41"/>
      <c r="Z330" s="41"/>
      <c r="AA330" s="41"/>
      <c r="AB330" s="41"/>
      <c r="AC330" s="41"/>
      <c r="AD330" s="41"/>
      <c r="AE330" s="41"/>
      <c r="AR330" s="220" t="s">
        <v>152</v>
      </c>
      <c r="AT330" s="220" t="s">
        <v>148</v>
      </c>
      <c r="AU330" s="220" t="s">
        <v>83</v>
      </c>
      <c r="AY330" s="20" t="s">
        <v>146</v>
      </c>
      <c r="BE330" s="221">
        <f>IF(N330="základní",J330,0)</f>
        <v>0</v>
      </c>
      <c r="BF330" s="221">
        <f>IF(N330="snížená",J330,0)</f>
        <v>0</v>
      </c>
      <c r="BG330" s="221">
        <f>IF(N330="zákl. přenesená",J330,0)</f>
        <v>0</v>
      </c>
      <c r="BH330" s="221">
        <f>IF(N330="sníž. přenesená",J330,0)</f>
        <v>0</v>
      </c>
      <c r="BI330" s="221">
        <f>IF(N330="nulová",J330,0)</f>
        <v>0</v>
      </c>
      <c r="BJ330" s="20" t="s">
        <v>81</v>
      </c>
      <c r="BK330" s="221">
        <f>ROUND(I330*H330,2)</f>
        <v>0</v>
      </c>
      <c r="BL330" s="20" t="s">
        <v>152</v>
      </c>
      <c r="BM330" s="220" t="s">
        <v>889</v>
      </c>
    </row>
    <row r="331" s="2" customFormat="1">
      <c r="A331" s="41"/>
      <c r="B331" s="42"/>
      <c r="C331" s="43"/>
      <c r="D331" s="222" t="s">
        <v>154</v>
      </c>
      <c r="E331" s="43"/>
      <c r="F331" s="223" t="s">
        <v>279</v>
      </c>
      <c r="G331" s="43"/>
      <c r="H331" s="43"/>
      <c r="I331" s="224"/>
      <c r="J331" s="43"/>
      <c r="K331" s="43"/>
      <c r="L331" s="47"/>
      <c r="M331" s="225"/>
      <c r="N331" s="226"/>
      <c r="O331" s="87"/>
      <c r="P331" s="87"/>
      <c r="Q331" s="87"/>
      <c r="R331" s="87"/>
      <c r="S331" s="87"/>
      <c r="T331" s="88"/>
      <c r="U331" s="41"/>
      <c r="V331" s="41"/>
      <c r="W331" s="41"/>
      <c r="X331" s="41"/>
      <c r="Y331" s="41"/>
      <c r="Z331" s="41"/>
      <c r="AA331" s="41"/>
      <c r="AB331" s="41"/>
      <c r="AC331" s="41"/>
      <c r="AD331" s="41"/>
      <c r="AE331" s="41"/>
      <c r="AT331" s="20" t="s">
        <v>154</v>
      </c>
      <c r="AU331" s="20" t="s">
        <v>83</v>
      </c>
    </row>
    <row r="332" s="2" customFormat="1" ht="24.15" customHeight="1">
      <c r="A332" s="41"/>
      <c r="B332" s="42"/>
      <c r="C332" s="208" t="s">
        <v>455</v>
      </c>
      <c r="D332" s="208" t="s">
        <v>148</v>
      </c>
      <c r="E332" s="209" t="s">
        <v>282</v>
      </c>
      <c r="F332" s="210" t="s">
        <v>283</v>
      </c>
      <c r="G332" s="211" t="s">
        <v>151</v>
      </c>
      <c r="H332" s="212">
        <v>15.6</v>
      </c>
      <c r="I332" s="213"/>
      <c r="J332" s="214">
        <f>ROUND(I332*H332,2)</f>
        <v>0</v>
      </c>
      <c r="K332" s="215"/>
      <c r="L332" s="47"/>
      <c r="M332" s="216" t="s">
        <v>19</v>
      </c>
      <c r="N332" s="217" t="s">
        <v>44</v>
      </c>
      <c r="O332" s="87"/>
      <c r="P332" s="218">
        <f>O332*H332</f>
        <v>0</v>
      </c>
      <c r="Q332" s="218">
        <v>0.0063200000000000001</v>
      </c>
      <c r="R332" s="218">
        <f>Q332*H332</f>
        <v>0.098591999999999999</v>
      </c>
      <c r="S332" s="218">
        <v>0</v>
      </c>
      <c r="T332" s="219">
        <f>S332*H332</f>
        <v>0</v>
      </c>
      <c r="U332" s="41"/>
      <c r="V332" s="41"/>
      <c r="W332" s="41"/>
      <c r="X332" s="41"/>
      <c r="Y332" s="41"/>
      <c r="Z332" s="41"/>
      <c r="AA332" s="41"/>
      <c r="AB332" s="41"/>
      <c r="AC332" s="41"/>
      <c r="AD332" s="41"/>
      <c r="AE332" s="41"/>
      <c r="AR332" s="220" t="s">
        <v>152</v>
      </c>
      <c r="AT332" s="220" t="s">
        <v>148</v>
      </c>
      <c r="AU332" s="220" t="s">
        <v>83</v>
      </c>
      <c r="AY332" s="20" t="s">
        <v>146</v>
      </c>
      <c r="BE332" s="221">
        <f>IF(N332="základní",J332,0)</f>
        <v>0</v>
      </c>
      <c r="BF332" s="221">
        <f>IF(N332="snížená",J332,0)</f>
        <v>0</v>
      </c>
      <c r="BG332" s="221">
        <f>IF(N332="zákl. přenesená",J332,0)</f>
        <v>0</v>
      </c>
      <c r="BH332" s="221">
        <f>IF(N332="sníž. přenesená",J332,0)</f>
        <v>0</v>
      </c>
      <c r="BI332" s="221">
        <f>IF(N332="nulová",J332,0)</f>
        <v>0</v>
      </c>
      <c r="BJ332" s="20" t="s">
        <v>81</v>
      </c>
      <c r="BK332" s="221">
        <f>ROUND(I332*H332,2)</f>
        <v>0</v>
      </c>
      <c r="BL332" s="20" t="s">
        <v>152</v>
      </c>
      <c r="BM332" s="220" t="s">
        <v>890</v>
      </c>
    </row>
    <row r="333" s="2" customFormat="1">
      <c r="A333" s="41"/>
      <c r="B333" s="42"/>
      <c r="C333" s="43"/>
      <c r="D333" s="222" t="s">
        <v>154</v>
      </c>
      <c r="E333" s="43"/>
      <c r="F333" s="223" t="s">
        <v>285</v>
      </c>
      <c r="G333" s="43"/>
      <c r="H333" s="43"/>
      <c r="I333" s="224"/>
      <c r="J333" s="43"/>
      <c r="K333" s="43"/>
      <c r="L333" s="47"/>
      <c r="M333" s="225"/>
      <c r="N333" s="226"/>
      <c r="O333" s="87"/>
      <c r="P333" s="87"/>
      <c r="Q333" s="87"/>
      <c r="R333" s="87"/>
      <c r="S333" s="87"/>
      <c r="T333" s="88"/>
      <c r="U333" s="41"/>
      <c r="V333" s="41"/>
      <c r="W333" s="41"/>
      <c r="X333" s="41"/>
      <c r="Y333" s="41"/>
      <c r="Z333" s="41"/>
      <c r="AA333" s="41"/>
      <c r="AB333" s="41"/>
      <c r="AC333" s="41"/>
      <c r="AD333" s="41"/>
      <c r="AE333" s="41"/>
      <c r="AT333" s="20" t="s">
        <v>154</v>
      </c>
      <c r="AU333" s="20" t="s">
        <v>83</v>
      </c>
    </row>
    <row r="334" s="12" customFormat="1" ht="22.8" customHeight="1">
      <c r="A334" s="12"/>
      <c r="B334" s="192"/>
      <c r="C334" s="193"/>
      <c r="D334" s="194" t="s">
        <v>72</v>
      </c>
      <c r="E334" s="206" t="s">
        <v>173</v>
      </c>
      <c r="F334" s="206" t="s">
        <v>287</v>
      </c>
      <c r="G334" s="193"/>
      <c r="H334" s="193"/>
      <c r="I334" s="196"/>
      <c r="J334" s="207">
        <f>BK334</f>
        <v>0</v>
      </c>
      <c r="K334" s="193"/>
      <c r="L334" s="198"/>
      <c r="M334" s="199"/>
      <c r="N334" s="200"/>
      <c r="O334" s="200"/>
      <c r="P334" s="201">
        <f>SUM(P335:P347)</f>
        <v>0</v>
      </c>
      <c r="Q334" s="200"/>
      <c r="R334" s="201">
        <f>SUM(R335:R347)</f>
        <v>0</v>
      </c>
      <c r="S334" s="200"/>
      <c r="T334" s="202">
        <f>SUM(T335:T347)</f>
        <v>0</v>
      </c>
      <c r="U334" s="12"/>
      <c r="V334" s="12"/>
      <c r="W334" s="12"/>
      <c r="X334" s="12"/>
      <c r="Y334" s="12"/>
      <c r="Z334" s="12"/>
      <c r="AA334" s="12"/>
      <c r="AB334" s="12"/>
      <c r="AC334" s="12"/>
      <c r="AD334" s="12"/>
      <c r="AE334" s="12"/>
      <c r="AR334" s="203" t="s">
        <v>81</v>
      </c>
      <c r="AT334" s="204" t="s">
        <v>72</v>
      </c>
      <c r="AU334" s="204" t="s">
        <v>81</v>
      </c>
      <c r="AY334" s="203" t="s">
        <v>146</v>
      </c>
      <c r="BK334" s="205">
        <f>SUM(BK335:BK347)</f>
        <v>0</v>
      </c>
    </row>
    <row r="335" s="2" customFormat="1" ht="21.75" customHeight="1">
      <c r="A335" s="41"/>
      <c r="B335" s="42"/>
      <c r="C335" s="208" t="s">
        <v>459</v>
      </c>
      <c r="D335" s="208" t="s">
        <v>148</v>
      </c>
      <c r="E335" s="209" t="s">
        <v>891</v>
      </c>
      <c r="F335" s="210" t="s">
        <v>892</v>
      </c>
      <c r="G335" s="211" t="s">
        <v>151</v>
      </c>
      <c r="H335" s="212">
        <v>181.91999999999999</v>
      </c>
      <c r="I335" s="213"/>
      <c r="J335" s="214">
        <f>ROUND(I335*H335,2)</f>
        <v>0</v>
      </c>
      <c r="K335" s="215"/>
      <c r="L335" s="47"/>
      <c r="M335" s="216" t="s">
        <v>19</v>
      </c>
      <c r="N335" s="217" t="s">
        <v>44</v>
      </c>
      <c r="O335" s="87"/>
      <c r="P335" s="218">
        <f>O335*H335</f>
        <v>0</v>
      </c>
      <c r="Q335" s="218">
        <v>0</v>
      </c>
      <c r="R335" s="218">
        <f>Q335*H335</f>
        <v>0</v>
      </c>
      <c r="S335" s="218">
        <v>0</v>
      </c>
      <c r="T335" s="219">
        <f>S335*H335</f>
        <v>0</v>
      </c>
      <c r="U335" s="41"/>
      <c r="V335" s="41"/>
      <c r="W335" s="41"/>
      <c r="X335" s="41"/>
      <c r="Y335" s="41"/>
      <c r="Z335" s="41"/>
      <c r="AA335" s="41"/>
      <c r="AB335" s="41"/>
      <c r="AC335" s="41"/>
      <c r="AD335" s="41"/>
      <c r="AE335" s="41"/>
      <c r="AR335" s="220" t="s">
        <v>152</v>
      </c>
      <c r="AT335" s="220" t="s">
        <v>148</v>
      </c>
      <c r="AU335" s="220" t="s">
        <v>83</v>
      </c>
      <c r="AY335" s="20" t="s">
        <v>146</v>
      </c>
      <c r="BE335" s="221">
        <f>IF(N335="základní",J335,0)</f>
        <v>0</v>
      </c>
      <c r="BF335" s="221">
        <f>IF(N335="snížená",J335,0)</f>
        <v>0</v>
      </c>
      <c r="BG335" s="221">
        <f>IF(N335="zákl. přenesená",J335,0)</f>
        <v>0</v>
      </c>
      <c r="BH335" s="221">
        <f>IF(N335="sníž. přenesená",J335,0)</f>
        <v>0</v>
      </c>
      <c r="BI335" s="221">
        <f>IF(N335="nulová",J335,0)</f>
        <v>0</v>
      </c>
      <c r="BJ335" s="20" t="s">
        <v>81</v>
      </c>
      <c r="BK335" s="221">
        <f>ROUND(I335*H335,2)</f>
        <v>0</v>
      </c>
      <c r="BL335" s="20" t="s">
        <v>152</v>
      </c>
      <c r="BM335" s="220" t="s">
        <v>893</v>
      </c>
    </row>
    <row r="336" s="2" customFormat="1">
      <c r="A336" s="41"/>
      <c r="B336" s="42"/>
      <c r="C336" s="43"/>
      <c r="D336" s="222" t="s">
        <v>154</v>
      </c>
      <c r="E336" s="43"/>
      <c r="F336" s="223" t="s">
        <v>894</v>
      </c>
      <c r="G336" s="43"/>
      <c r="H336" s="43"/>
      <c r="I336" s="224"/>
      <c r="J336" s="43"/>
      <c r="K336" s="43"/>
      <c r="L336" s="47"/>
      <c r="M336" s="225"/>
      <c r="N336" s="226"/>
      <c r="O336" s="87"/>
      <c r="P336" s="87"/>
      <c r="Q336" s="87"/>
      <c r="R336" s="87"/>
      <c r="S336" s="87"/>
      <c r="T336" s="88"/>
      <c r="U336" s="41"/>
      <c r="V336" s="41"/>
      <c r="W336" s="41"/>
      <c r="X336" s="41"/>
      <c r="Y336" s="41"/>
      <c r="Z336" s="41"/>
      <c r="AA336" s="41"/>
      <c r="AB336" s="41"/>
      <c r="AC336" s="41"/>
      <c r="AD336" s="41"/>
      <c r="AE336" s="41"/>
      <c r="AT336" s="20" t="s">
        <v>154</v>
      </c>
      <c r="AU336" s="20" t="s">
        <v>83</v>
      </c>
    </row>
    <row r="337" s="13" customFormat="1">
      <c r="A337" s="13"/>
      <c r="B337" s="229"/>
      <c r="C337" s="230"/>
      <c r="D337" s="227" t="s">
        <v>184</v>
      </c>
      <c r="E337" s="231" t="s">
        <v>19</v>
      </c>
      <c r="F337" s="232" t="s">
        <v>601</v>
      </c>
      <c r="G337" s="230"/>
      <c r="H337" s="233">
        <v>130.02000000000001</v>
      </c>
      <c r="I337" s="234"/>
      <c r="J337" s="230"/>
      <c r="K337" s="230"/>
      <c r="L337" s="235"/>
      <c r="M337" s="236"/>
      <c r="N337" s="237"/>
      <c r="O337" s="237"/>
      <c r="P337" s="237"/>
      <c r="Q337" s="237"/>
      <c r="R337" s="237"/>
      <c r="S337" s="237"/>
      <c r="T337" s="238"/>
      <c r="U337" s="13"/>
      <c r="V337" s="13"/>
      <c r="W337" s="13"/>
      <c r="X337" s="13"/>
      <c r="Y337" s="13"/>
      <c r="Z337" s="13"/>
      <c r="AA337" s="13"/>
      <c r="AB337" s="13"/>
      <c r="AC337" s="13"/>
      <c r="AD337" s="13"/>
      <c r="AE337" s="13"/>
      <c r="AT337" s="239" t="s">
        <v>184</v>
      </c>
      <c r="AU337" s="239" t="s">
        <v>83</v>
      </c>
      <c r="AV337" s="13" t="s">
        <v>83</v>
      </c>
      <c r="AW337" s="13" t="s">
        <v>35</v>
      </c>
      <c r="AX337" s="13" t="s">
        <v>73</v>
      </c>
      <c r="AY337" s="239" t="s">
        <v>146</v>
      </c>
    </row>
    <row r="338" s="13" customFormat="1">
      <c r="A338" s="13"/>
      <c r="B338" s="229"/>
      <c r="C338" s="230"/>
      <c r="D338" s="227" t="s">
        <v>184</v>
      </c>
      <c r="E338" s="231" t="s">
        <v>19</v>
      </c>
      <c r="F338" s="232" t="s">
        <v>602</v>
      </c>
      <c r="G338" s="230"/>
      <c r="H338" s="233">
        <v>51.899999999999999</v>
      </c>
      <c r="I338" s="234"/>
      <c r="J338" s="230"/>
      <c r="K338" s="230"/>
      <c r="L338" s="235"/>
      <c r="M338" s="236"/>
      <c r="N338" s="237"/>
      <c r="O338" s="237"/>
      <c r="P338" s="237"/>
      <c r="Q338" s="237"/>
      <c r="R338" s="237"/>
      <c r="S338" s="237"/>
      <c r="T338" s="238"/>
      <c r="U338" s="13"/>
      <c r="V338" s="13"/>
      <c r="W338" s="13"/>
      <c r="X338" s="13"/>
      <c r="Y338" s="13"/>
      <c r="Z338" s="13"/>
      <c r="AA338" s="13"/>
      <c r="AB338" s="13"/>
      <c r="AC338" s="13"/>
      <c r="AD338" s="13"/>
      <c r="AE338" s="13"/>
      <c r="AT338" s="239" t="s">
        <v>184</v>
      </c>
      <c r="AU338" s="239" t="s">
        <v>83</v>
      </c>
      <c r="AV338" s="13" t="s">
        <v>83</v>
      </c>
      <c r="AW338" s="13" t="s">
        <v>35</v>
      </c>
      <c r="AX338" s="13" t="s">
        <v>73</v>
      </c>
      <c r="AY338" s="239" t="s">
        <v>146</v>
      </c>
    </row>
    <row r="339" s="14" customFormat="1">
      <c r="A339" s="14"/>
      <c r="B339" s="240"/>
      <c r="C339" s="241"/>
      <c r="D339" s="227" t="s">
        <v>184</v>
      </c>
      <c r="E339" s="242" t="s">
        <v>19</v>
      </c>
      <c r="F339" s="243" t="s">
        <v>189</v>
      </c>
      <c r="G339" s="241"/>
      <c r="H339" s="244">
        <v>181.91999999999999</v>
      </c>
      <c r="I339" s="245"/>
      <c r="J339" s="241"/>
      <c r="K339" s="241"/>
      <c r="L339" s="246"/>
      <c r="M339" s="247"/>
      <c r="N339" s="248"/>
      <c r="O339" s="248"/>
      <c r="P339" s="248"/>
      <c r="Q339" s="248"/>
      <c r="R339" s="248"/>
      <c r="S339" s="248"/>
      <c r="T339" s="249"/>
      <c r="U339" s="14"/>
      <c r="V339" s="14"/>
      <c r="W339" s="14"/>
      <c r="X339" s="14"/>
      <c r="Y339" s="14"/>
      <c r="Z339" s="14"/>
      <c r="AA339" s="14"/>
      <c r="AB339" s="14"/>
      <c r="AC339" s="14"/>
      <c r="AD339" s="14"/>
      <c r="AE339" s="14"/>
      <c r="AT339" s="250" t="s">
        <v>184</v>
      </c>
      <c r="AU339" s="250" t="s">
        <v>83</v>
      </c>
      <c r="AV339" s="14" t="s">
        <v>152</v>
      </c>
      <c r="AW339" s="14" t="s">
        <v>35</v>
      </c>
      <c r="AX339" s="14" t="s">
        <v>81</v>
      </c>
      <c r="AY339" s="250" t="s">
        <v>146</v>
      </c>
    </row>
    <row r="340" s="2" customFormat="1" ht="24.15" customHeight="1">
      <c r="A340" s="41"/>
      <c r="B340" s="42"/>
      <c r="C340" s="208" t="s">
        <v>463</v>
      </c>
      <c r="D340" s="208" t="s">
        <v>148</v>
      </c>
      <c r="E340" s="209" t="s">
        <v>895</v>
      </c>
      <c r="F340" s="210" t="s">
        <v>896</v>
      </c>
      <c r="G340" s="211" t="s">
        <v>151</v>
      </c>
      <c r="H340" s="212">
        <v>181.91999999999999</v>
      </c>
      <c r="I340" s="213"/>
      <c r="J340" s="214">
        <f>ROUND(I340*H340,2)</f>
        <v>0</v>
      </c>
      <c r="K340" s="215"/>
      <c r="L340" s="47"/>
      <c r="M340" s="216" t="s">
        <v>19</v>
      </c>
      <c r="N340" s="217" t="s">
        <v>44</v>
      </c>
      <c r="O340" s="87"/>
      <c r="P340" s="218">
        <f>O340*H340</f>
        <v>0</v>
      </c>
      <c r="Q340" s="218">
        <v>0</v>
      </c>
      <c r="R340" s="218">
        <f>Q340*H340</f>
        <v>0</v>
      </c>
      <c r="S340" s="218">
        <v>0</v>
      </c>
      <c r="T340" s="219">
        <f>S340*H340</f>
        <v>0</v>
      </c>
      <c r="U340" s="41"/>
      <c r="V340" s="41"/>
      <c r="W340" s="41"/>
      <c r="X340" s="41"/>
      <c r="Y340" s="41"/>
      <c r="Z340" s="41"/>
      <c r="AA340" s="41"/>
      <c r="AB340" s="41"/>
      <c r="AC340" s="41"/>
      <c r="AD340" s="41"/>
      <c r="AE340" s="41"/>
      <c r="AR340" s="220" t="s">
        <v>152</v>
      </c>
      <c r="AT340" s="220" t="s">
        <v>148</v>
      </c>
      <c r="AU340" s="220" t="s">
        <v>83</v>
      </c>
      <c r="AY340" s="20" t="s">
        <v>146</v>
      </c>
      <c r="BE340" s="221">
        <f>IF(N340="základní",J340,0)</f>
        <v>0</v>
      </c>
      <c r="BF340" s="221">
        <f>IF(N340="snížená",J340,0)</f>
        <v>0</v>
      </c>
      <c r="BG340" s="221">
        <f>IF(N340="zákl. přenesená",J340,0)</f>
        <v>0</v>
      </c>
      <c r="BH340" s="221">
        <f>IF(N340="sníž. přenesená",J340,0)</f>
        <v>0</v>
      </c>
      <c r="BI340" s="221">
        <f>IF(N340="nulová",J340,0)</f>
        <v>0</v>
      </c>
      <c r="BJ340" s="20" t="s">
        <v>81</v>
      </c>
      <c r="BK340" s="221">
        <f>ROUND(I340*H340,2)</f>
        <v>0</v>
      </c>
      <c r="BL340" s="20" t="s">
        <v>152</v>
      </c>
      <c r="BM340" s="220" t="s">
        <v>897</v>
      </c>
    </row>
    <row r="341" s="2" customFormat="1">
      <c r="A341" s="41"/>
      <c r="B341" s="42"/>
      <c r="C341" s="43"/>
      <c r="D341" s="222" t="s">
        <v>154</v>
      </c>
      <c r="E341" s="43"/>
      <c r="F341" s="223" t="s">
        <v>898</v>
      </c>
      <c r="G341" s="43"/>
      <c r="H341" s="43"/>
      <c r="I341" s="224"/>
      <c r="J341" s="43"/>
      <c r="K341" s="43"/>
      <c r="L341" s="47"/>
      <c r="M341" s="225"/>
      <c r="N341" s="226"/>
      <c r="O341" s="87"/>
      <c r="P341" s="87"/>
      <c r="Q341" s="87"/>
      <c r="R341" s="87"/>
      <c r="S341" s="87"/>
      <c r="T341" s="88"/>
      <c r="U341" s="41"/>
      <c r="V341" s="41"/>
      <c r="W341" s="41"/>
      <c r="X341" s="41"/>
      <c r="Y341" s="41"/>
      <c r="Z341" s="41"/>
      <c r="AA341" s="41"/>
      <c r="AB341" s="41"/>
      <c r="AC341" s="41"/>
      <c r="AD341" s="41"/>
      <c r="AE341" s="41"/>
      <c r="AT341" s="20" t="s">
        <v>154</v>
      </c>
      <c r="AU341" s="20" t="s">
        <v>83</v>
      </c>
    </row>
    <row r="342" s="2" customFormat="1" ht="16.5" customHeight="1">
      <c r="A342" s="41"/>
      <c r="B342" s="42"/>
      <c r="C342" s="208" t="s">
        <v>467</v>
      </c>
      <c r="D342" s="208" t="s">
        <v>148</v>
      </c>
      <c r="E342" s="209" t="s">
        <v>899</v>
      </c>
      <c r="F342" s="210" t="s">
        <v>900</v>
      </c>
      <c r="G342" s="211" t="s">
        <v>151</v>
      </c>
      <c r="H342" s="212">
        <v>181.91999999999999</v>
      </c>
      <c r="I342" s="213"/>
      <c r="J342" s="214">
        <f>ROUND(I342*H342,2)</f>
        <v>0</v>
      </c>
      <c r="K342" s="215"/>
      <c r="L342" s="47"/>
      <c r="M342" s="216" t="s">
        <v>19</v>
      </c>
      <c r="N342" s="217" t="s">
        <v>44</v>
      </c>
      <c r="O342" s="87"/>
      <c r="P342" s="218">
        <f>O342*H342</f>
        <v>0</v>
      </c>
      <c r="Q342" s="218">
        <v>0</v>
      </c>
      <c r="R342" s="218">
        <f>Q342*H342</f>
        <v>0</v>
      </c>
      <c r="S342" s="218">
        <v>0</v>
      </c>
      <c r="T342" s="219">
        <f>S342*H342</f>
        <v>0</v>
      </c>
      <c r="U342" s="41"/>
      <c r="V342" s="41"/>
      <c r="W342" s="41"/>
      <c r="X342" s="41"/>
      <c r="Y342" s="41"/>
      <c r="Z342" s="41"/>
      <c r="AA342" s="41"/>
      <c r="AB342" s="41"/>
      <c r="AC342" s="41"/>
      <c r="AD342" s="41"/>
      <c r="AE342" s="41"/>
      <c r="AR342" s="220" t="s">
        <v>152</v>
      </c>
      <c r="AT342" s="220" t="s">
        <v>148</v>
      </c>
      <c r="AU342" s="220" t="s">
        <v>83</v>
      </c>
      <c r="AY342" s="20" t="s">
        <v>146</v>
      </c>
      <c r="BE342" s="221">
        <f>IF(N342="základní",J342,0)</f>
        <v>0</v>
      </c>
      <c r="BF342" s="221">
        <f>IF(N342="snížená",J342,0)</f>
        <v>0</v>
      </c>
      <c r="BG342" s="221">
        <f>IF(N342="zákl. přenesená",J342,0)</f>
        <v>0</v>
      </c>
      <c r="BH342" s="221">
        <f>IF(N342="sníž. přenesená",J342,0)</f>
        <v>0</v>
      </c>
      <c r="BI342" s="221">
        <f>IF(N342="nulová",J342,0)</f>
        <v>0</v>
      </c>
      <c r="BJ342" s="20" t="s">
        <v>81</v>
      </c>
      <c r="BK342" s="221">
        <f>ROUND(I342*H342,2)</f>
        <v>0</v>
      </c>
      <c r="BL342" s="20" t="s">
        <v>152</v>
      </c>
      <c r="BM342" s="220" t="s">
        <v>901</v>
      </c>
    </row>
    <row r="343" s="2" customFormat="1">
      <c r="A343" s="41"/>
      <c r="B343" s="42"/>
      <c r="C343" s="43"/>
      <c r="D343" s="222" t="s">
        <v>154</v>
      </c>
      <c r="E343" s="43"/>
      <c r="F343" s="223" t="s">
        <v>902</v>
      </c>
      <c r="G343" s="43"/>
      <c r="H343" s="43"/>
      <c r="I343" s="224"/>
      <c r="J343" s="43"/>
      <c r="K343" s="43"/>
      <c r="L343" s="47"/>
      <c r="M343" s="225"/>
      <c r="N343" s="226"/>
      <c r="O343" s="87"/>
      <c r="P343" s="87"/>
      <c r="Q343" s="87"/>
      <c r="R343" s="87"/>
      <c r="S343" s="87"/>
      <c r="T343" s="88"/>
      <c r="U343" s="41"/>
      <c r="V343" s="41"/>
      <c r="W343" s="41"/>
      <c r="X343" s="41"/>
      <c r="Y343" s="41"/>
      <c r="Z343" s="41"/>
      <c r="AA343" s="41"/>
      <c r="AB343" s="41"/>
      <c r="AC343" s="41"/>
      <c r="AD343" s="41"/>
      <c r="AE343" s="41"/>
      <c r="AT343" s="20" t="s">
        <v>154</v>
      </c>
      <c r="AU343" s="20" t="s">
        <v>83</v>
      </c>
    </row>
    <row r="344" s="2" customFormat="1" ht="16.5" customHeight="1">
      <c r="A344" s="41"/>
      <c r="B344" s="42"/>
      <c r="C344" s="208" t="s">
        <v>471</v>
      </c>
      <c r="D344" s="208" t="s">
        <v>148</v>
      </c>
      <c r="E344" s="209" t="s">
        <v>323</v>
      </c>
      <c r="F344" s="210" t="s">
        <v>324</v>
      </c>
      <c r="G344" s="211" t="s">
        <v>151</v>
      </c>
      <c r="H344" s="212">
        <v>181.91999999999999</v>
      </c>
      <c r="I344" s="213"/>
      <c r="J344" s="214">
        <f>ROUND(I344*H344,2)</f>
        <v>0</v>
      </c>
      <c r="K344" s="215"/>
      <c r="L344" s="47"/>
      <c r="M344" s="216" t="s">
        <v>19</v>
      </c>
      <c r="N344" s="217" t="s">
        <v>44</v>
      </c>
      <c r="O344" s="87"/>
      <c r="P344" s="218">
        <f>O344*H344</f>
        <v>0</v>
      </c>
      <c r="Q344" s="218">
        <v>0</v>
      </c>
      <c r="R344" s="218">
        <f>Q344*H344</f>
        <v>0</v>
      </c>
      <c r="S344" s="218">
        <v>0</v>
      </c>
      <c r="T344" s="219">
        <f>S344*H344</f>
        <v>0</v>
      </c>
      <c r="U344" s="41"/>
      <c r="V344" s="41"/>
      <c r="W344" s="41"/>
      <c r="X344" s="41"/>
      <c r="Y344" s="41"/>
      <c r="Z344" s="41"/>
      <c r="AA344" s="41"/>
      <c r="AB344" s="41"/>
      <c r="AC344" s="41"/>
      <c r="AD344" s="41"/>
      <c r="AE344" s="41"/>
      <c r="AR344" s="220" t="s">
        <v>152</v>
      </c>
      <c r="AT344" s="220" t="s">
        <v>148</v>
      </c>
      <c r="AU344" s="220" t="s">
        <v>83</v>
      </c>
      <c r="AY344" s="20" t="s">
        <v>146</v>
      </c>
      <c r="BE344" s="221">
        <f>IF(N344="základní",J344,0)</f>
        <v>0</v>
      </c>
      <c r="BF344" s="221">
        <f>IF(N344="snížená",J344,0)</f>
        <v>0</v>
      </c>
      <c r="BG344" s="221">
        <f>IF(N344="zákl. přenesená",J344,0)</f>
        <v>0</v>
      </c>
      <c r="BH344" s="221">
        <f>IF(N344="sníž. přenesená",J344,0)</f>
        <v>0</v>
      </c>
      <c r="BI344" s="221">
        <f>IF(N344="nulová",J344,0)</f>
        <v>0</v>
      </c>
      <c r="BJ344" s="20" t="s">
        <v>81</v>
      </c>
      <c r="BK344" s="221">
        <f>ROUND(I344*H344,2)</f>
        <v>0</v>
      </c>
      <c r="BL344" s="20" t="s">
        <v>152</v>
      </c>
      <c r="BM344" s="220" t="s">
        <v>903</v>
      </c>
    </row>
    <row r="345" s="2" customFormat="1">
      <c r="A345" s="41"/>
      <c r="B345" s="42"/>
      <c r="C345" s="43"/>
      <c r="D345" s="222" t="s">
        <v>154</v>
      </c>
      <c r="E345" s="43"/>
      <c r="F345" s="223" t="s">
        <v>326</v>
      </c>
      <c r="G345" s="43"/>
      <c r="H345" s="43"/>
      <c r="I345" s="224"/>
      <c r="J345" s="43"/>
      <c r="K345" s="43"/>
      <c r="L345" s="47"/>
      <c r="M345" s="225"/>
      <c r="N345" s="226"/>
      <c r="O345" s="87"/>
      <c r="P345" s="87"/>
      <c r="Q345" s="87"/>
      <c r="R345" s="87"/>
      <c r="S345" s="87"/>
      <c r="T345" s="88"/>
      <c r="U345" s="41"/>
      <c r="V345" s="41"/>
      <c r="W345" s="41"/>
      <c r="X345" s="41"/>
      <c r="Y345" s="41"/>
      <c r="Z345" s="41"/>
      <c r="AA345" s="41"/>
      <c r="AB345" s="41"/>
      <c r="AC345" s="41"/>
      <c r="AD345" s="41"/>
      <c r="AE345" s="41"/>
      <c r="AT345" s="20" t="s">
        <v>154</v>
      </c>
      <c r="AU345" s="20" t="s">
        <v>83</v>
      </c>
    </row>
    <row r="346" s="2" customFormat="1" ht="24.15" customHeight="1">
      <c r="A346" s="41"/>
      <c r="B346" s="42"/>
      <c r="C346" s="208" t="s">
        <v>475</v>
      </c>
      <c r="D346" s="208" t="s">
        <v>148</v>
      </c>
      <c r="E346" s="209" t="s">
        <v>904</v>
      </c>
      <c r="F346" s="210" t="s">
        <v>905</v>
      </c>
      <c r="G346" s="211" t="s">
        <v>151</v>
      </c>
      <c r="H346" s="212">
        <v>181.91999999999999</v>
      </c>
      <c r="I346" s="213"/>
      <c r="J346" s="214">
        <f>ROUND(I346*H346,2)</f>
        <v>0</v>
      </c>
      <c r="K346" s="215"/>
      <c r="L346" s="47"/>
      <c r="M346" s="216" t="s">
        <v>19</v>
      </c>
      <c r="N346" s="217" t="s">
        <v>44</v>
      </c>
      <c r="O346" s="87"/>
      <c r="P346" s="218">
        <f>O346*H346</f>
        <v>0</v>
      </c>
      <c r="Q346" s="218">
        <v>0</v>
      </c>
      <c r="R346" s="218">
        <f>Q346*H346</f>
        <v>0</v>
      </c>
      <c r="S346" s="218">
        <v>0</v>
      </c>
      <c r="T346" s="219">
        <f>S346*H346</f>
        <v>0</v>
      </c>
      <c r="U346" s="41"/>
      <c r="V346" s="41"/>
      <c r="W346" s="41"/>
      <c r="X346" s="41"/>
      <c r="Y346" s="41"/>
      <c r="Z346" s="41"/>
      <c r="AA346" s="41"/>
      <c r="AB346" s="41"/>
      <c r="AC346" s="41"/>
      <c r="AD346" s="41"/>
      <c r="AE346" s="41"/>
      <c r="AR346" s="220" t="s">
        <v>152</v>
      </c>
      <c r="AT346" s="220" t="s">
        <v>148</v>
      </c>
      <c r="AU346" s="220" t="s">
        <v>83</v>
      </c>
      <c r="AY346" s="20" t="s">
        <v>146</v>
      </c>
      <c r="BE346" s="221">
        <f>IF(N346="základní",J346,0)</f>
        <v>0</v>
      </c>
      <c r="BF346" s="221">
        <f>IF(N346="snížená",J346,0)</f>
        <v>0</v>
      </c>
      <c r="BG346" s="221">
        <f>IF(N346="zákl. přenesená",J346,0)</f>
        <v>0</v>
      </c>
      <c r="BH346" s="221">
        <f>IF(N346="sníž. přenesená",J346,0)</f>
        <v>0</v>
      </c>
      <c r="BI346" s="221">
        <f>IF(N346="nulová",J346,0)</f>
        <v>0</v>
      </c>
      <c r="BJ346" s="20" t="s">
        <v>81</v>
      </c>
      <c r="BK346" s="221">
        <f>ROUND(I346*H346,2)</f>
        <v>0</v>
      </c>
      <c r="BL346" s="20" t="s">
        <v>152</v>
      </c>
      <c r="BM346" s="220" t="s">
        <v>906</v>
      </c>
    </row>
    <row r="347" s="2" customFormat="1">
      <c r="A347" s="41"/>
      <c r="B347" s="42"/>
      <c r="C347" s="43"/>
      <c r="D347" s="222" t="s">
        <v>154</v>
      </c>
      <c r="E347" s="43"/>
      <c r="F347" s="223" t="s">
        <v>907</v>
      </c>
      <c r="G347" s="43"/>
      <c r="H347" s="43"/>
      <c r="I347" s="224"/>
      <c r="J347" s="43"/>
      <c r="K347" s="43"/>
      <c r="L347" s="47"/>
      <c r="M347" s="225"/>
      <c r="N347" s="226"/>
      <c r="O347" s="87"/>
      <c r="P347" s="87"/>
      <c r="Q347" s="87"/>
      <c r="R347" s="87"/>
      <c r="S347" s="87"/>
      <c r="T347" s="88"/>
      <c r="U347" s="41"/>
      <c r="V347" s="41"/>
      <c r="W347" s="41"/>
      <c r="X347" s="41"/>
      <c r="Y347" s="41"/>
      <c r="Z347" s="41"/>
      <c r="AA347" s="41"/>
      <c r="AB347" s="41"/>
      <c r="AC347" s="41"/>
      <c r="AD347" s="41"/>
      <c r="AE347" s="41"/>
      <c r="AT347" s="20" t="s">
        <v>154</v>
      </c>
      <c r="AU347" s="20" t="s">
        <v>83</v>
      </c>
    </row>
    <row r="348" s="12" customFormat="1" ht="22.8" customHeight="1">
      <c r="A348" s="12"/>
      <c r="B348" s="192"/>
      <c r="C348" s="193"/>
      <c r="D348" s="194" t="s">
        <v>72</v>
      </c>
      <c r="E348" s="206" t="s">
        <v>178</v>
      </c>
      <c r="F348" s="206" t="s">
        <v>908</v>
      </c>
      <c r="G348" s="193"/>
      <c r="H348" s="193"/>
      <c r="I348" s="196"/>
      <c r="J348" s="207">
        <f>BK348</f>
        <v>0</v>
      </c>
      <c r="K348" s="193"/>
      <c r="L348" s="198"/>
      <c r="M348" s="199"/>
      <c r="N348" s="200"/>
      <c r="O348" s="200"/>
      <c r="P348" s="201">
        <f>SUM(P349:P351)</f>
        <v>0</v>
      </c>
      <c r="Q348" s="200"/>
      <c r="R348" s="201">
        <f>SUM(R349:R351)</f>
        <v>0.28483560000000002</v>
      </c>
      <c r="S348" s="200"/>
      <c r="T348" s="202">
        <f>SUM(T349:T351)</f>
        <v>0</v>
      </c>
      <c r="U348" s="12"/>
      <c r="V348" s="12"/>
      <c r="W348" s="12"/>
      <c r="X348" s="12"/>
      <c r="Y348" s="12"/>
      <c r="Z348" s="12"/>
      <c r="AA348" s="12"/>
      <c r="AB348" s="12"/>
      <c r="AC348" s="12"/>
      <c r="AD348" s="12"/>
      <c r="AE348" s="12"/>
      <c r="AR348" s="203" t="s">
        <v>81</v>
      </c>
      <c r="AT348" s="204" t="s">
        <v>72</v>
      </c>
      <c r="AU348" s="204" t="s">
        <v>81</v>
      </c>
      <c r="AY348" s="203" t="s">
        <v>146</v>
      </c>
      <c r="BK348" s="205">
        <f>SUM(BK349:BK351)</f>
        <v>0</v>
      </c>
    </row>
    <row r="349" s="2" customFormat="1" ht="16.5" customHeight="1">
      <c r="A349" s="41"/>
      <c r="B349" s="42"/>
      <c r="C349" s="208" t="s">
        <v>479</v>
      </c>
      <c r="D349" s="208" t="s">
        <v>148</v>
      </c>
      <c r="E349" s="209" t="s">
        <v>909</v>
      </c>
      <c r="F349" s="210" t="s">
        <v>910</v>
      </c>
      <c r="G349" s="211" t="s">
        <v>151</v>
      </c>
      <c r="H349" s="212">
        <v>5.7149999999999999</v>
      </c>
      <c r="I349" s="213"/>
      <c r="J349" s="214">
        <f>ROUND(I349*H349,2)</f>
        <v>0</v>
      </c>
      <c r="K349" s="215"/>
      <c r="L349" s="47"/>
      <c r="M349" s="216" t="s">
        <v>19</v>
      </c>
      <c r="N349" s="217" t="s">
        <v>44</v>
      </c>
      <c r="O349" s="87"/>
      <c r="P349" s="218">
        <f>O349*H349</f>
        <v>0</v>
      </c>
      <c r="Q349" s="218">
        <v>0.049840000000000002</v>
      </c>
      <c r="R349" s="218">
        <f>Q349*H349</f>
        <v>0.28483560000000002</v>
      </c>
      <c r="S349" s="218">
        <v>0</v>
      </c>
      <c r="T349" s="219">
        <f>S349*H349</f>
        <v>0</v>
      </c>
      <c r="U349" s="41"/>
      <c r="V349" s="41"/>
      <c r="W349" s="41"/>
      <c r="X349" s="41"/>
      <c r="Y349" s="41"/>
      <c r="Z349" s="41"/>
      <c r="AA349" s="41"/>
      <c r="AB349" s="41"/>
      <c r="AC349" s="41"/>
      <c r="AD349" s="41"/>
      <c r="AE349" s="41"/>
      <c r="AR349" s="220" t="s">
        <v>152</v>
      </c>
      <c r="AT349" s="220" t="s">
        <v>148</v>
      </c>
      <c r="AU349" s="220" t="s">
        <v>83</v>
      </c>
      <c r="AY349" s="20" t="s">
        <v>146</v>
      </c>
      <c r="BE349" s="221">
        <f>IF(N349="základní",J349,0)</f>
        <v>0</v>
      </c>
      <c r="BF349" s="221">
        <f>IF(N349="snížená",J349,0)</f>
        <v>0</v>
      </c>
      <c r="BG349" s="221">
        <f>IF(N349="zákl. přenesená",J349,0)</f>
        <v>0</v>
      </c>
      <c r="BH349" s="221">
        <f>IF(N349="sníž. přenesená",J349,0)</f>
        <v>0</v>
      </c>
      <c r="BI349" s="221">
        <f>IF(N349="nulová",J349,0)</f>
        <v>0</v>
      </c>
      <c r="BJ349" s="20" t="s">
        <v>81</v>
      </c>
      <c r="BK349" s="221">
        <f>ROUND(I349*H349,2)</f>
        <v>0</v>
      </c>
      <c r="BL349" s="20" t="s">
        <v>152</v>
      </c>
      <c r="BM349" s="220" t="s">
        <v>911</v>
      </c>
    </row>
    <row r="350" s="2" customFormat="1">
      <c r="A350" s="41"/>
      <c r="B350" s="42"/>
      <c r="C350" s="43"/>
      <c r="D350" s="222" t="s">
        <v>154</v>
      </c>
      <c r="E350" s="43"/>
      <c r="F350" s="223" t="s">
        <v>912</v>
      </c>
      <c r="G350" s="43"/>
      <c r="H350" s="43"/>
      <c r="I350" s="224"/>
      <c r="J350" s="43"/>
      <c r="K350" s="43"/>
      <c r="L350" s="47"/>
      <c r="M350" s="225"/>
      <c r="N350" s="226"/>
      <c r="O350" s="87"/>
      <c r="P350" s="87"/>
      <c r="Q350" s="87"/>
      <c r="R350" s="87"/>
      <c r="S350" s="87"/>
      <c r="T350" s="88"/>
      <c r="U350" s="41"/>
      <c r="V350" s="41"/>
      <c r="W350" s="41"/>
      <c r="X350" s="41"/>
      <c r="Y350" s="41"/>
      <c r="Z350" s="41"/>
      <c r="AA350" s="41"/>
      <c r="AB350" s="41"/>
      <c r="AC350" s="41"/>
      <c r="AD350" s="41"/>
      <c r="AE350" s="41"/>
      <c r="AT350" s="20" t="s">
        <v>154</v>
      </c>
      <c r="AU350" s="20" t="s">
        <v>83</v>
      </c>
    </row>
    <row r="351" s="13" customFormat="1">
      <c r="A351" s="13"/>
      <c r="B351" s="229"/>
      <c r="C351" s="230"/>
      <c r="D351" s="227" t="s">
        <v>184</v>
      </c>
      <c r="E351" s="231" t="s">
        <v>19</v>
      </c>
      <c r="F351" s="232" t="s">
        <v>913</v>
      </c>
      <c r="G351" s="230"/>
      <c r="H351" s="233">
        <v>5.7149999999999999</v>
      </c>
      <c r="I351" s="234"/>
      <c r="J351" s="230"/>
      <c r="K351" s="230"/>
      <c r="L351" s="235"/>
      <c r="M351" s="236"/>
      <c r="N351" s="237"/>
      <c r="O351" s="237"/>
      <c r="P351" s="237"/>
      <c r="Q351" s="237"/>
      <c r="R351" s="237"/>
      <c r="S351" s="237"/>
      <c r="T351" s="238"/>
      <c r="U351" s="13"/>
      <c r="V351" s="13"/>
      <c r="W351" s="13"/>
      <c r="X351" s="13"/>
      <c r="Y351" s="13"/>
      <c r="Z351" s="13"/>
      <c r="AA351" s="13"/>
      <c r="AB351" s="13"/>
      <c r="AC351" s="13"/>
      <c r="AD351" s="13"/>
      <c r="AE351" s="13"/>
      <c r="AT351" s="239" t="s">
        <v>184</v>
      </c>
      <c r="AU351" s="239" t="s">
        <v>83</v>
      </c>
      <c r="AV351" s="13" t="s">
        <v>83</v>
      </c>
      <c r="AW351" s="13" t="s">
        <v>35</v>
      </c>
      <c r="AX351" s="13" t="s">
        <v>81</v>
      </c>
      <c r="AY351" s="239" t="s">
        <v>146</v>
      </c>
    </row>
    <row r="352" s="12" customFormat="1" ht="22.8" customHeight="1">
      <c r="A352" s="12"/>
      <c r="B352" s="192"/>
      <c r="C352" s="193"/>
      <c r="D352" s="194" t="s">
        <v>72</v>
      </c>
      <c r="E352" s="206" t="s">
        <v>196</v>
      </c>
      <c r="F352" s="206" t="s">
        <v>382</v>
      </c>
      <c r="G352" s="193"/>
      <c r="H352" s="193"/>
      <c r="I352" s="196"/>
      <c r="J352" s="207">
        <f>BK352</f>
        <v>0</v>
      </c>
      <c r="K352" s="193"/>
      <c r="L352" s="198"/>
      <c r="M352" s="199"/>
      <c r="N352" s="200"/>
      <c r="O352" s="200"/>
      <c r="P352" s="201">
        <f>SUM(P353:P407)</f>
        <v>0</v>
      </c>
      <c r="Q352" s="200"/>
      <c r="R352" s="201">
        <f>SUM(R353:R407)</f>
        <v>178.54192219999999</v>
      </c>
      <c r="S352" s="200"/>
      <c r="T352" s="202">
        <f>SUM(T353:T407)</f>
        <v>0.89999999999999991</v>
      </c>
      <c r="U352" s="12"/>
      <c r="V352" s="12"/>
      <c r="W352" s="12"/>
      <c r="X352" s="12"/>
      <c r="Y352" s="12"/>
      <c r="Z352" s="12"/>
      <c r="AA352" s="12"/>
      <c r="AB352" s="12"/>
      <c r="AC352" s="12"/>
      <c r="AD352" s="12"/>
      <c r="AE352" s="12"/>
      <c r="AR352" s="203" t="s">
        <v>81</v>
      </c>
      <c r="AT352" s="204" t="s">
        <v>72</v>
      </c>
      <c r="AU352" s="204" t="s">
        <v>81</v>
      </c>
      <c r="AY352" s="203" t="s">
        <v>146</v>
      </c>
      <c r="BK352" s="205">
        <f>SUM(BK353:BK407)</f>
        <v>0</v>
      </c>
    </row>
    <row r="353" s="2" customFormat="1" ht="16.5" customHeight="1">
      <c r="A353" s="41"/>
      <c r="B353" s="42"/>
      <c r="C353" s="208" t="s">
        <v>483</v>
      </c>
      <c r="D353" s="208" t="s">
        <v>148</v>
      </c>
      <c r="E353" s="209" t="s">
        <v>914</v>
      </c>
      <c r="F353" s="210" t="s">
        <v>915</v>
      </c>
      <c r="G353" s="211" t="s">
        <v>261</v>
      </c>
      <c r="H353" s="212">
        <v>5</v>
      </c>
      <c r="I353" s="213"/>
      <c r="J353" s="214">
        <f>ROUND(I353*H353,2)</f>
        <v>0</v>
      </c>
      <c r="K353" s="215"/>
      <c r="L353" s="47"/>
      <c r="M353" s="216" t="s">
        <v>19</v>
      </c>
      <c r="N353" s="217" t="s">
        <v>44</v>
      </c>
      <c r="O353" s="87"/>
      <c r="P353" s="218">
        <f>O353*H353</f>
        <v>0</v>
      </c>
      <c r="Q353" s="218">
        <v>0</v>
      </c>
      <c r="R353" s="218">
        <f>Q353*H353</f>
        <v>0</v>
      </c>
      <c r="S353" s="218">
        <v>0.17999999999999999</v>
      </c>
      <c r="T353" s="219">
        <f>S353*H353</f>
        <v>0.89999999999999991</v>
      </c>
      <c r="U353" s="41"/>
      <c r="V353" s="41"/>
      <c r="W353" s="41"/>
      <c r="X353" s="41"/>
      <c r="Y353" s="41"/>
      <c r="Z353" s="41"/>
      <c r="AA353" s="41"/>
      <c r="AB353" s="41"/>
      <c r="AC353" s="41"/>
      <c r="AD353" s="41"/>
      <c r="AE353" s="41"/>
      <c r="AR353" s="220" t="s">
        <v>152</v>
      </c>
      <c r="AT353" s="220" t="s">
        <v>148</v>
      </c>
      <c r="AU353" s="220" t="s">
        <v>83</v>
      </c>
      <c r="AY353" s="20" t="s">
        <v>146</v>
      </c>
      <c r="BE353" s="221">
        <f>IF(N353="základní",J353,0)</f>
        <v>0</v>
      </c>
      <c r="BF353" s="221">
        <f>IF(N353="snížená",J353,0)</f>
        <v>0</v>
      </c>
      <c r="BG353" s="221">
        <f>IF(N353="zákl. přenesená",J353,0)</f>
        <v>0</v>
      </c>
      <c r="BH353" s="221">
        <f>IF(N353="sníž. přenesená",J353,0)</f>
        <v>0</v>
      </c>
      <c r="BI353" s="221">
        <f>IF(N353="nulová",J353,0)</f>
        <v>0</v>
      </c>
      <c r="BJ353" s="20" t="s">
        <v>81</v>
      </c>
      <c r="BK353" s="221">
        <f>ROUND(I353*H353,2)</f>
        <v>0</v>
      </c>
      <c r="BL353" s="20" t="s">
        <v>152</v>
      </c>
      <c r="BM353" s="220" t="s">
        <v>916</v>
      </c>
    </row>
    <row r="354" s="2" customFormat="1">
      <c r="A354" s="41"/>
      <c r="B354" s="42"/>
      <c r="C354" s="43"/>
      <c r="D354" s="222" t="s">
        <v>154</v>
      </c>
      <c r="E354" s="43"/>
      <c r="F354" s="223" t="s">
        <v>917</v>
      </c>
      <c r="G354" s="43"/>
      <c r="H354" s="43"/>
      <c r="I354" s="224"/>
      <c r="J354" s="43"/>
      <c r="K354" s="43"/>
      <c r="L354" s="47"/>
      <c r="M354" s="225"/>
      <c r="N354" s="226"/>
      <c r="O354" s="87"/>
      <c r="P354" s="87"/>
      <c r="Q354" s="87"/>
      <c r="R354" s="87"/>
      <c r="S354" s="87"/>
      <c r="T354" s="88"/>
      <c r="U354" s="41"/>
      <c r="V354" s="41"/>
      <c r="W354" s="41"/>
      <c r="X354" s="41"/>
      <c r="Y354" s="41"/>
      <c r="Z354" s="41"/>
      <c r="AA354" s="41"/>
      <c r="AB354" s="41"/>
      <c r="AC354" s="41"/>
      <c r="AD354" s="41"/>
      <c r="AE354" s="41"/>
      <c r="AT354" s="20" t="s">
        <v>154</v>
      </c>
      <c r="AU354" s="20" t="s">
        <v>83</v>
      </c>
    </row>
    <row r="355" s="2" customFormat="1" ht="37.8" customHeight="1">
      <c r="A355" s="41"/>
      <c r="B355" s="42"/>
      <c r="C355" s="208" t="s">
        <v>488</v>
      </c>
      <c r="D355" s="208" t="s">
        <v>148</v>
      </c>
      <c r="E355" s="209" t="s">
        <v>918</v>
      </c>
      <c r="F355" s="210" t="s">
        <v>919</v>
      </c>
      <c r="G355" s="211" t="s">
        <v>269</v>
      </c>
      <c r="H355" s="212">
        <v>2</v>
      </c>
      <c r="I355" s="213"/>
      <c r="J355" s="214">
        <f>ROUND(I355*H355,2)</f>
        <v>0</v>
      </c>
      <c r="K355" s="215"/>
      <c r="L355" s="47"/>
      <c r="M355" s="216" t="s">
        <v>19</v>
      </c>
      <c r="N355" s="217" t="s">
        <v>44</v>
      </c>
      <c r="O355" s="87"/>
      <c r="P355" s="218">
        <f>O355*H355</f>
        <v>0</v>
      </c>
      <c r="Q355" s="218">
        <v>0.00084999999999999995</v>
      </c>
      <c r="R355" s="218">
        <f>Q355*H355</f>
        <v>0.0016999999999999999</v>
      </c>
      <c r="S355" s="218">
        <v>0</v>
      </c>
      <c r="T355" s="219">
        <f>S355*H355</f>
        <v>0</v>
      </c>
      <c r="U355" s="41"/>
      <c r="V355" s="41"/>
      <c r="W355" s="41"/>
      <c r="X355" s="41"/>
      <c r="Y355" s="41"/>
      <c r="Z355" s="41"/>
      <c r="AA355" s="41"/>
      <c r="AB355" s="41"/>
      <c r="AC355" s="41"/>
      <c r="AD355" s="41"/>
      <c r="AE355" s="41"/>
      <c r="AR355" s="220" t="s">
        <v>152</v>
      </c>
      <c r="AT355" s="220" t="s">
        <v>148</v>
      </c>
      <c r="AU355" s="220" t="s">
        <v>83</v>
      </c>
      <c r="AY355" s="20" t="s">
        <v>146</v>
      </c>
      <c r="BE355" s="221">
        <f>IF(N355="základní",J355,0)</f>
        <v>0</v>
      </c>
      <c r="BF355" s="221">
        <f>IF(N355="snížená",J355,0)</f>
        <v>0</v>
      </c>
      <c r="BG355" s="221">
        <f>IF(N355="zákl. přenesená",J355,0)</f>
        <v>0</v>
      </c>
      <c r="BH355" s="221">
        <f>IF(N355="sníž. přenesená",J355,0)</f>
        <v>0</v>
      </c>
      <c r="BI355" s="221">
        <f>IF(N355="nulová",J355,0)</f>
        <v>0</v>
      </c>
      <c r="BJ355" s="20" t="s">
        <v>81</v>
      </c>
      <c r="BK355" s="221">
        <f>ROUND(I355*H355,2)</f>
        <v>0</v>
      </c>
      <c r="BL355" s="20" t="s">
        <v>152</v>
      </c>
      <c r="BM355" s="220" t="s">
        <v>920</v>
      </c>
    </row>
    <row r="356" s="2" customFormat="1">
      <c r="A356" s="41"/>
      <c r="B356" s="42"/>
      <c r="C356" s="43"/>
      <c r="D356" s="222" t="s">
        <v>154</v>
      </c>
      <c r="E356" s="43"/>
      <c r="F356" s="223" t="s">
        <v>921</v>
      </c>
      <c r="G356" s="43"/>
      <c r="H356" s="43"/>
      <c r="I356" s="224"/>
      <c r="J356" s="43"/>
      <c r="K356" s="43"/>
      <c r="L356" s="47"/>
      <c r="M356" s="225"/>
      <c r="N356" s="226"/>
      <c r="O356" s="87"/>
      <c r="P356" s="87"/>
      <c r="Q356" s="87"/>
      <c r="R356" s="87"/>
      <c r="S356" s="87"/>
      <c r="T356" s="88"/>
      <c r="U356" s="41"/>
      <c r="V356" s="41"/>
      <c r="W356" s="41"/>
      <c r="X356" s="41"/>
      <c r="Y356" s="41"/>
      <c r="Z356" s="41"/>
      <c r="AA356" s="41"/>
      <c r="AB356" s="41"/>
      <c r="AC356" s="41"/>
      <c r="AD356" s="41"/>
      <c r="AE356" s="41"/>
      <c r="AT356" s="20" t="s">
        <v>154</v>
      </c>
      <c r="AU356" s="20" t="s">
        <v>83</v>
      </c>
    </row>
    <row r="357" s="2" customFormat="1" ht="16.5" customHeight="1">
      <c r="A357" s="41"/>
      <c r="B357" s="42"/>
      <c r="C357" s="208" t="s">
        <v>493</v>
      </c>
      <c r="D357" s="208" t="s">
        <v>148</v>
      </c>
      <c r="E357" s="209" t="s">
        <v>922</v>
      </c>
      <c r="F357" s="210" t="s">
        <v>923</v>
      </c>
      <c r="G357" s="211" t="s">
        <v>261</v>
      </c>
      <c r="H357" s="212">
        <v>51.899999999999999</v>
      </c>
      <c r="I357" s="213"/>
      <c r="J357" s="214">
        <f>ROUND(I357*H357,2)</f>
        <v>0</v>
      </c>
      <c r="K357" s="215"/>
      <c r="L357" s="47"/>
      <c r="M357" s="216" t="s">
        <v>19</v>
      </c>
      <c r="N357" s="217" t="s">
        <v>44</v>
      </c>
      <c r="O357" s="87"/>
      <c r="P357" s="218">
        <f>O357*H357</f>
        <v>0</v>
      </c>
      <c r="Q357" s="218">
        <v>1.0000000000000001E-05</v>
      </c>
      <c r="R357" s="218">
        <f>Q357*H357</f>
        <v>0.00051900000000000004</v>
      </c>
      <c r="S357" s="218">
        <v>0</v>
      </c>
      <c r="T357" s="219">
        <f>S357*H357</f>
        <v>0</v>
      </c>
      <c r="U357" s="41"/>
      <c r="V357" s="41"/>
      <c r="W357" s="41"/>
      <c r="X357" s="41"/>
      <c r="Y357" s="41"/>
      <c r="Z357" s="41"/>
      <c r="AA357" s="41"/>
      <c r="AB357" s="41"/>
      <c r="AC357" s="41"/>
      <c r="AD357" s="41"/>
      <c r="AE357" s="41"/>
      <c r="AR357" s="220" t="s">
        <v>152</v>
      </c>
      <c r="AT357" s="220" t="s">
        <v>148</v>
      </c>
      <c r="AU357" s="220" t="s">
        <v>83</v>
      </c>
      <c r="AY357" s="20" t="s">
        <v>146</v>
      </c>
      <c r="BE357" s="221">
        <f>IF(N357="základní",J357,0)</f>
        <v>0</v>
      </c>
      <c r="BF357" s="221">
        <f>IF(N357="snížená",J357,0)</f>
        <v>0</v>
      </c>
      <c r="BG357" s="221">
        <f>IF(N357="zákl. přenesená",J357,0)</f>
        <v>0</v>
      </c>
      <c r="BH357" s="221">
        <f>IF(N357="sníž. přenesená",J357,0)</f>
        <v>0</v>
      </c>
      <c r="BI357" s="221">
        <f>IF(N357="nulová",J357,0)</f>
        <v>0</v>
      </c>
      <c r="BJ357" s="20" t="s">
        <v>81</v>
      </c>
      <c r="BK357" s="221">
        <f>ROUND(I357*H357,2)</f>
        <v>0</v>
      </c>
      <c r="BL357" s="20" t="s">
        <v>152</v>
      </c>
      <c r="BM357" s="220" t="s">
        <v>924</v>
      </c>
    </row>
    <row r="358" s="2" customFormat="1">
      <c r="A358" s="41"/>
      <c r="B358" s="42"/>
      <c r="C358" s="43"/>
      <c r="D358" s="222" t="s">
        <v>154</v>
      </c>
      <c r="E358" s="43"/>
      <c r="F358" s="223" t="s">
        <v>925</v>
      </c>
      <c r="G358" s="43"/>
      <c r="H358" s="43"/>
      <c r="I358" s="224"/>
      <c r="J358" s="43"/>
      <c r="K358" s="43"/>
      <c r="L358" s="47"/>
      <c r="M358" s="225"/>
      <c r="N358" s="226"/>
      <c r="O358" s="87"/>
      <c r="P358" s="87"/>
      <c r="Q358" s="87"/>
      <c r="R358" s="87"/>
      <c r="S358" s="87"/>
      <c r="T358" s="88"/>
      <c r="U358" s="41"/>
      <c r="V358" s="41"/>
      <c r="W358" s="41"/>
      <c r="X358" s="41"/>
      <c r="Y358" s="41"/>
      <c r="Z358" s="41"/>
      <c r="AA358" s="41"/>
      <c r="AB358" s="41"/>
      <c r="AC358" s="41"/>
      <c r="AD358" s="41"/>
      <c r="AE358" s="41"/>
      <c r="AT358" s="20" t="s">
        <v>154</v>
      </c>
      <c r="AU358" s="20" t="s">
        <v>83</v>
      </c>
    </row>
    <row r="359" s="2" customFormat="1" ht="24.15" customHeight="1">
      <c r="A359" s="41"/>
      <c r="B359" s="42"/>
      <c r="C359" s="261" t="s">
        <v>498</v>
      </c>
      <c r="D359" s="261" t="s">
        <v>242</v>
      </c>
      <c r="E359" s="262" t="s">
        <v>926</v>
      </c>
      <c r="F359" s="263" t="s">
        <v>927</v>
      </c>
      <c r="G359" s="264" t="s">
        <v>269</v>
      </c>
      <c r="H359" s="265">
        <v>12.18</v>
      </c>
      <c r="I359" s="266"/>
      <c r="J359" s="267">
        <f>ROUND(I359*H359,2)</f>
        <v>0</v>
      </c>
      <c r="K359" s="268"/>
      <c r="L359" s="269"/>
      <c r="M359" s="270" t="s">
        <v>19</v>
      </c>
      <c r="N359" s="271" t="s">
        <v>44</v>
      </c>
      <c r="O359" s="87"/>
      <c r="P359" s="218">
        <f>O359*H359</f>
        <v>0</v>
      </c>
      <c r="Q359" s="218">
        <v>0.01576</v>
      </c>
      <c r="R359" s="218">
        <f>Q359*H359</f>
        <v>0.19195679999999998</v>
      </c>
      <c r="S359" s="218">
        <v>0</v>
      </c>
      <c r="T359" s="219">
        <f>S359*H359</f>
        <v>0</v>
      </c>
      <c r="U359" s="41"/>
      <c r="V359" s="41"/>
      <c r="W359" s="41"/>
      <c r="X359" s="41"/>
      <c r="Y359" s="41"/>
      <c r="Z359" s="41"/>
      <c r="AA359" s="41"/>
      <c r="AB359" s="41"/>
      <c r="AC359" s="41"/>
      <c r="AD359" s="41"/>
      <c r="AE359" s="41"/>
      <c r="AR359" s="220" t="s">
        <v>196</v>
      </c>
      <c r="AT359" s="220" t="s">
        <v>242</v>
      </c>
      <c r="AU359" s="220" t="s">
        <v>83</v>
      </c>
      <c r="AY359" s="20" t="s">
        <v>146</v>
      </c>
      <c r="BE359" s="221">
        <f>IF(N359="základní",J359,0)</f>
        <v>0</v>
      </c>
      <c r="BF359" s="221">
        <f>IF(N359="snížená",J359,0)</f>
        <v>0</v>
      </c>
      <c r="BG359" s="221">
        <f>IF(N359="zákl. přenesená",J359,0)</f>
        <v>0</v>
      </c>
      <c r="BH359" s="221">
        <f>IF(N359="sníž. přenesená",J359,0)</f>
        <v>0</v>
      </c>
      <c r="BI359" s="221">
        <f>IF(N359="nulová",J359,0)</f>
        <v>0</v>
      </c>
      <c r="BJ359" s="20" t="s">
        <v>81</v>
      </c>
      <c r="BK359" s="221">
        <f>ROUND(I359*H359,2)</f>
        <v>0</v>
      </c>
      <c r="BL359" s="20" t="s">
        <v>152</v>
      </c>
      <c r="BM359" s="220" t="s">
        <v>928</v>
      </c>
    </row>
    <row r="360" s="13" customFormat="1">
      <c r="A360" s="13"/>
      <c r="B360" s="229"/>
      <c r="C360" s="230"/>
      <c r="D360" s="227" t="s">
        <v>184</v>
      </c>
      <c r="E360" s="230"/>
      <c r="F360" s="232" t="s">
        <v>929</v>
      </c>
      <c r="G360" s="230"/>
      <c r="H360" s="233">
        <v>12.18</v>
      </c>
      <c r="I360" s="234"/>
      <c r="J360" s="230"/>
      <c r="K360" s="230"/>
      <c r="L360" s="235"/>
      <c r="M360" s="236"/>
      <c r="N360" s="237"/>
      <c r="O360" s="237"/>
      <c r="P360" s="237"/>
      <c r="Q360" s="237"/>
      <c r="R360" s="237"/>
      <c r="S360" s="237"/>
      <c r="T360" s="238"/>
      <c r="U360" s="13"/>
      <c r="V360" s="13"/>
      <c r="W360" s="13"/>
      <c r="X360" s="13"/>
      <c r="Y360" s="13"/>
      <c r="Z360" s="13"/>
      <c r="AA360" s="13"/>
      <c r="AB360" s="13"/>
      <c r="AC360" s="13"/>
      <c r="AD360" s="13"/>
      <c r="AE360" s="13"/>
      <c r="AT360" s="239" t="s">
        <v>184</v>
      </c>
      <c r="AU360" s="239" t="s">
        <v>83</v>
      </c>
      <c r="AV360" s="13" t="s">
        <v>83</v>
      </c>
      <c r="AW360" s="13" t="s">
        <v>4</v>
      </c>
      <c r="AX360" s="13" t="s">
        <v>81</v>
      </c>
      <c r="AY360" s="239" t="s">
        <v>146</v>
      </c>
    </row>
    <row r="361" s="2" customFormat="1" ht="16.5" customHeight="1">
      <c r="A361" s="41"/>
      <c r="B361" s="42"/>
      <c r="C361" s="208" t="s">
        <v>503</v>
      </c>
      <c r="D361" s="208" t="s">
        <v>148</v>
      </c>
      <c r="E361" s="209" t="s">
        <v>930</v>
      </c>
      <c r="F361" s="210" t="s">
        <v>931</v>
      </c>
      <c r="G361" s="211" t="s">
        <v>261</v>
      </c>
      <c r="H361" s="212">
        <v>121.59999999999999</v>
      </c>
      <c r="I361" s="213"/>
      <c r="J361" s="214">
        <f>ROUND(I361*H361,2)</f>
        <v>0</v>
      </c>
      <c r="K361" s="215"/>
      <c r="L361" s="47"/>
      <c r="M361" s="216" t="s">
        <v>19</v>
      </c>
      <c r="N361" s="217" t="s">
        <v>44</v>
      </c>
      <c r="O361" s="87"/>
      <c r="P361" s="218">
        <f>O361*H361</f>
        <v>0</v>
      </c>
      <c r="Q361" s="218">
        <v>2.0000000000000002E-05</v>
      </c>
      <c r="R361" s="218">
        <f>Q361*H361</f>
        <v>0.0024320000000000001</v>
      </c>
      <c r="S361" s="218">
        <v>0</v>
      </c>
      <c r="T361" s="219">
        <f>S361*H361</f>
        <v>0</v>
      </c>
      <c r="U361" s="41"/>
      <c r="V361" s="41"/>
      <c r="W361" s="41"/>
      <c r="X361" s="41"/>
      <c r="Y361" s="41"/>
      <c r="Z361" s="41"/>
      <c r="AA361" s="41"/>
      <c r="AB361" s="41"/>
      <c r="AC361" s="41"/>
      <c r="AD361" s="41"/>
      <c r="AE361" s="41"/>
      <c r="AR361" s="220" t="s">
        <v>152</v>
      </c>
      <c r="AT361" s="220" t="s">
        <v>148</v>
      </c>
      <c r="AU361" s="220" t="s">
        <v>83</v>
      </c>
      <c r="AY361" s="20" t="s">
        <v>146</v>
      </c>
      <c r="BE361" s="221">
        <f>IF(N361="základní",J361,0)</f>
        <v>0</v>
      </c>
      <c r="BF361" s="221">
        <f>IF(N361="snížená",J361,0)</f>
        <v>0</v>
      </c>
      <c r="BG361" s="221">
        <f>IF(N361="zákl. přenesená",J361,0)</f>
        <v>0</v>
      </c>
      <c r="BH361" s="221">
        <f>IF(N361="sníž. přenesená",J361,0)</f>
        <v>0</v>
      </c>
      <c r="BI361" s="221">
        <f>IF(N361="nulová",J361,0)</f>
        <v>0</v>
      </c>
      <c r="BJ361" s="20" t="s">
        <v>81</v>
      </c>
      <c r="BK361" s="221">
        <f>ROUND(I361*H361,2)</f>
        <v>0</v>
      </c>
      <c r="BL361" s="20" t="s">
        <v>152</v>
      </c>
      <c r="BM361" s="220" t="s">
        <v>932</v>
      </c>
    </row>
    <row r="362" s="2" customFormat="1">
      <c r="A362" s="41"/>
      <c r="B362" s="42"/>
      <c r="C362" s="43"/>
      <c r="D362" s="222" t="s">
        <v>154</v>
      </c>
      <c r="E362" s="43"/>
      <c r="F362" s="223" t="s">
        <v>933</v>
      </c>
      <c r="G362" s="43"/>
      <c r="H362" s="43"/>
      <c r="I362" s="224"/>
      <c r="J362" s="43"/>
      <c r="K362" s="43"/>
      <c r="L362" s="47"/>
      <c r="M362" s="225"/>
      <c r="N362" s="226"/>
      <c r="O362" s="87"/>
      <c r="P362" s="87"/>
      <c r="Q362" s="87"/>
      <c r="R362" s="87"/>
      <c r="S362" s="87"/>
      <c r="T362" s="88"/>
      <c r="U362" s="41"/>
      <c r="V362" s="41"/>
      <c r="W362" s="41"/>
      <c r="X362" s="41"/>
      <c r="Y362" s="41"/>
      <c r="Z362" s="41"/>
      <c r="AA362" s="41"/>
      <c r="AB362" s="41"/>
      <c r="AC362" s="41"/>
      <c r="AD362" s="41"/>
      <c r="AE362" s="41"/>
      <c r="AT362" s="20" t="s">
        <v>154</v>
      </c>
      <c r="AU362" s="20" t="s">
        <v>83</v>
      </c>
    </row>
    <row r="363" s="2" customFormat="1" ht="24.15" customHeight="1">
      <c r="A363" s="41"/>
      <c r="B363" s="42"/>
      <c r="C363" s="261" t="s">
        <v>508</v>
      </c>
      <c r="D363" s="261" t="s">
        <v>242</v>
      </c>
      <c r="E363" s="262" t="s">
        <v>934</v>
      </c>
      <c r="F363" s="263" t="s">
        <v>935</v>
      </c>
      <c r="G363" s="264" t="s">
        <v>269</v>
      </c>
      <c r="H363" s="265">
        <v>22.329999999999998</v>
      </c>
      <c r="I363" s="266"/>
      <c r="J363" s="267">
        <f>ROUND(I363*H363,2)</f>
        <v>0</v>
      </c>
      <c r="K363" s="268"/>
      <c r="L363" s="269"/>
      <c r="M363" s="270" t="s">
        <v>19</v>
      </c>
      <c r="N363" s="271" t="s">
        <v>44</v>
      </c>
      <c r="O363" s="87"/>
      <c r="P363" s="218">
        <f>O363*H363</f>
        <v>0</v>
      </c>
      <c r="Q363" s="218">
        <v>0.0528</v>
      </c>
      <c r="R363" s="218">
        <f>Q363*H363</f>
        <v>1.1790239999999999</v>
      </c>
      <c r="S363" s="218">
        <v>0</v>
      </c>
      <c r="T363" s="219">
        <f>S363*H363</f>
        <v>0</v>
      </c>
      <c r="U363" s="41"/>
      <c r="V363" s="41"/>
      <c r="W363" s="41"/>
      <c r="X363" s="41"/>
      <c r="Y363" s="41"/>
      <c r="Z363" s="41"/>
      <c r="AA363" s="41"/>
      <c r="AB363" s="41"/>
      <c r="AC363" s="41"/>
      <c r="AD363" s="41"/>
      <c r="AE363" s="41"/>
      <c r="AR363" s="220" t="s">
        <v>196</v>
      </c>
      <c r="AT363" s="220" t="s">
        <v>242</v>
      </c>
      <c r="AU363" s="220" t="s">
        <v>83</v>
      </c>
      <c r="AY363" s="20" t="s">
        <v>146</v>
      </c>
      <c r="BE363" s="221">
        <f>IF(N363="základní",J363,0)</f>
        <v>0</v>
      </c>
      <c r="BF363" s="221">
        <f>IF(N363="snížená",J363,0)</f>
        <v>0</v>
      </c>
      <c r="BG363" s="221">
        <f>IF(N363="zákl. přenesená",J363,0)</f>
        <v>0</v>
      </c>
      <c r="BH363" s="221">
        <f>IF(N363="sníž. přenesená",J363,0)</f>
        <v>0</v>
      </c>
      <c r="BI363" s="221">
        <f>IF(N363="nulová",J363,0)</f>
        <v>0</v>
      </c>
      <c r="BJ363" s="20" t="s">
        <v>81</v>
      </c>
      <c r="BK363" s="221">
        <f>ROUND(I363*H363,2)</f>
        <v>0</v>
      </c>
      <c r="BL363" s="20" t="s">
        <v>152</v>
      </c>
      <c r="BM363" s="220" t="s">
        <v>936</v>
      </c>
    </row>
    <row r="364" s="13" customFormat="1">
      <c r="A364" s="13"/>
      <c r="B364" s="229"/>
      <c r="C364" s="230"/>
      <c r="D364" s="227" t="s">
        <v>184</v>
      </c>
      <c r="E364" s="230"/>
      <c r="F364" s="232" t="s">
        <v>937</v>
      </c>
      <c r="G364" s="230"/>
      <c r="H364" s="233">
        <v>22.329999999999998</v>
      </c>
      <c r="I364" s="234"/>
      <c r="J364" s="230"/>
      <c r="K364" s="230"/>
      <c r="L364" s="235"/>
      <c r="M364" s="236"/>
      <c r="N364" s="237"/>
      <c r="O364" s="237"/>
      <c r="P364" s="237"/>
      <c r="Q364" s="237"/>
      <c r="R364" s="237"/>
      <c r="S364" s="237"/>
      <c r="T364" s="238"/>
      <c r="U364" s="13"/>
      <c r="V364" s="13"/>
      <c r="W364" s="13"/>
      <c r="X364" s="13"/>
      <c r="Y364" s="13"/>
      <c r="Z364" s="13"/>
      <c r="AA364" s="13"/>
      <c r="AB364" s="13"/>
      <c r="AC364" s="13"/>
      <c r="AD364" s="13"/>
      <c r="AE364" s="13"/>
      <c r="AT364" s="239" t="s">
        <v>184</v>
      </c>
      <c r="AU364" s="239" t="s">
        <v>83</v>
      </c>
      <c r="AV364" s="13" t="s">
        <v>83</v>
      </c>
      <c r="AW364" s="13" t="s">
        <v>4</v>
      </c>
      <c r="AX364" s="13" t="s">
        <v>81</v>
      </c>
      <c r="AY364" s="239" t="s">
        <v>146</v>
      </c>
    </row>
    <row r="365" s="2" customFormat="1" ht="16.5" customHeight="1">
      <c r="A365" s="41"/>
      <c r="B365" s="42"/>
      <c r="C365" s="208" t="s">
        <v>513</v>
      </c>
      <c r="D365" s="208" t="s">
        <v>148</v>
      </c>
      <c r="E365" s="209" t="s">
        <v>938</v>
      </c>
      <c r="F365" s="210" t="s">
        <v>939</v>
      </c>
      <c r="G365" s="211" t="s">
        <v>261</v>
      </c>
      <c r="H365" s="212">
        <v>313.19999999999999</v>
      </c>
      <c r="I365" s="213"/>
      <c r="J365" s="214">
        <f>ROUND(I365*H365,2)</f>
        <v>0</v>
      </c>
      <c r="K365" s="215"/>
      <c r="L365" s="47"/>
      <c r="M365" s="216" t="s">
        <v>19</v>
      </c>
      <c r="N365" s="217" t="s">
        <v>44</v>
      </c>
      <c r="O365" s="87"/>
      <c r="P365" s="218">
        <f>O365*H365</f>
        <v>0</v>
      </c>
      <c r="Q365" s="218">
        <v>2.0000000000000002E-05</v>
      </c>
      <c r="R365" s="218">
        <f>Q365*H365</f>
        <v>0.0062640000000000005</v>
      </c>
      <c r="S365" s="218">
        <v>0</v>
      </c>
      <c r="T365" s="219">
        <f>S365*H365</f>
        <v>0</v>
      </c>
      <c r="U365" s="41"/>
      <c r="V365" s="41"/>
      <c r="W365" s="41"/>
      <c r="X365" s="41"/>
      <c r="Y365" s="41"/>
      <c r="Z365" s="41"/>
      <c r="AA365" s="41"/>
      <c r="AB365" s="41"/>
      <c r="AC365" s="41"/>
      <c r="AD365" s="41"/>
      <c r="AE365" s="41"/>
      <c r="AR365" s="220" t="s">
        <v>152</v>
      </c>
      <c r="AT365" s="220" t="s">
        <v>148</v>
      </c>
      <c r="AU365" s="220" t="s">
        <v>83</v>
      </c>
      <c r="AY365" s="20" t="s">
        <v>146</v>
      </c>
      <c r="BE365" s="221">
        <f>IF(N365="základní",J365,0)</f>
        <v>0</v>
      </c>
      <c r="BF365" s="221">
        <f>IF(N365="snížená",J365,0)</f>
        <v>0</v>
      </c>
      <c r="BG365" s="221">
        <f>IF(N365="zákl. přenesená",J365,0)</f>
        <v>0</v>
      </c>
      <c r="BH365" s="221">
        <f>IF(N365="sníž. přenesená",J365,0)</f>
        <v>0</v>
      </c>
      <c r="BI365" s="221">
        <f>IF(N365="nulová",J365,0)</f>
        <v>0</v>
      </c>
      <c r="BJ365" s="20" t="s">
        <v>81</v>
      </c>
      <c r="BK365" s="221">
        <f>ROUND(I365*H365,2)</f>
        <v>0</v>
      </c>
      <c r="BL365" s="20" t="s">
        <v>152</v>
      </c>
      <c r="BM365" s="220" t="s">
        <v>940</v>
      </c>
    </row>
    <row r="366" s="2" customFormat="1">
      <c r="A366" s="41"/>
      <c r="B366" s="42"/>
      <c r="C366" s="43"/>
      <c r="D366" s="222" t="s">
        <v>154</v>
      </c>
      <c r="E366" s="43"/>
      <c r="F366" s="223" t="s">
        <v>941</v>
      </c>
      <c r="G366" s="43"/>
      <c r="H366" s="43"/>
      <c r="I366" s="224"/>
      <c r="J366" s="43"/>
      <c r="K366" s="43"/>
      <c r="L366" s="47"/>
      <c r="M366" s="225"/>
      <c r="N366" s="226"/>
      <c r="O366" s="87"/>
      <c r="P366" s="87"/>
      <c r="Q366" s="87"/>
      <c r="R366" s="87"/>
      <c r="S366" s="87"/>
      <c r="T366" s="88"/>
      <c r="U366" s="41"/>
      <c r="V366" s="41"/>
      <c r="W366" s="41"/>
      <c r="X366" s="41"/>
      <c r="Y366" s="41"/>
      <c r="Z366" s="41"/>
      <c r="AA366" s="41"/>
      <c r="AB366" s="41"/>
      <c r="AC366" s="41"/>
      <c r="AD366" s="41"/>
      <c r="AE366" s="41"/>
      <c r="AT366" s="20" t="s">
        <v>154</v>
      </c>
      <c r="AU366" s="20" t="s">
        <v>83</v>
      </c>
    </row>
    <row r="367" s="13" customFormat="1">
      <c r="A367" s="13"/>
      <c r="B367" s="229"/>
      <c r="C367" s="230"/>
      <c r="D367" s="227" t="s">
        <v>184</v>
      </c>
      <c r="E367" s="231" t="s">
        <v>19</v>
      </c>
      <c r="F367" s="232" t="s">
        <v>942</v>
      </c>
      <c r="G367" s="230"/>
      <c r="H367" s="233">
        <v>313.19999999999999</v>
      </c>
      <c r="I367" s="234"/>
      <c r="J367" s="230"/>
      <c r="K367" s="230"/>
      <c r="L367" s="235"/>
      <c r="M367" s="236"/>
      <c r="N367" s="237"/>
      <c r="O367" s="237"/>
      <c r="P367" s="237"/>
      <c r="Q367" s="237"/>
      <c r="R367" s="237"/>
      <c r="S367" s="237"/>
      <c r="T367" s="238"/>
      <c r="U367" s="13"/>
      <c r="V367" s="13"/>
      <c r="W367" s="13"/>
      <c r="X367" s="13"/>
      <c r="Y367" s="13"/>
      <c r="Z367" s="13"/>
      <c r="AA367" s="13"/>
      <c r="AB367" s="13"/>
      <c r="AC367" s="13"/>
      <c r="AD367" s="13"/>
      <c r="AE367" s="13"/>
      <c r="AT367" s="239" t="s">
        <v>184</v>
      </c>
      <c r="AU367" s="239" t="s">
        <v>83</v>
      </c>
      <c r="AV367" s="13" t="s">
        <v>83</v>
      </c>
      <c r="AW367" s="13" t="s">
        <v>35</v>
      </c>
      <c r="AX367" s="13" t="s">
        <v>81</v>
      </c>
      <c r="AY367" s="239" t="s">
        <v>146</v>
      </c>
    </row>
    <row r="368" s="2" customFormat="1" ht="24.15" customHeight="1">
      <c r="A368" s="41"/>
      <c r="B368" s="42"/>
      <c r="C368" s="261" t="s">
        <v>518</v>
      </c>
      <c r="D368" s="261" t="s">
        <v>242</v>
      </c>
      <c r="E368" s="262" t="s">
        <v>943</v>
      </c>
      <c r="F368" s="263" t="s">
        <v>944</v>
      </c>
      <c r="G368" s="264" t="s">
        <v>269</v>
      </c>
      <c r="H368" s="265">
        <v>54.810000000000002</v>
      </c>
      <c r="I368" s="266"/>
      <c r="J368" s="267">
        <f>ROUND(I368*H368,2)</f>
        <v>0</v>
      </c>
      <c r="K368" s="268"/>
      <c r="L368" s="269"/>
      <c r="M368" s="270" t="s">
        <v>19</v>
      </c>
      <c r="N368" s="271" t="s">
        <v>44</v>
      </c>
      <c r="O368" s="87"/>
      <c r="P368" s="218">
        <f>O368*H368</f>
        <v>0</v>
      </c>
      <c r="Q368" s="218">
        <v>0.081439999999999998</v>
      </c>
      <c r="R368" s="218">
        <f>Q368*H368</f>
        <v>4.4637264000000005</v>
      </c>
      <c r="S368" s="218">
        <v>0</v>
      </c>
      <c r="T368" s="219">
        <f>S368*H368</f>
        <v>0</v>
      </c>
      <c r="U368" s="41"/>
      <c r="V368" s="41"/>
      <c r="W368" s="41"/>
      <c r="X368" s="41"/>
      <c r="Y368" s="41"/>
      <c r="Z368" s="41"/>
      <c r="AA368" s="41"/>
      <c r="AB368" s="41"/>
      <c r="AC368" s="41"/>
      <c r="AD368" s="41"/>
      <c r="AE368" s="41"/>
      <c r="AR368" s="220" t="s">
        <v>196</v>
      </c>
      <c r="AT368" s="220" t="s">
        <v>242</v>
      </c>
      <c r="AU368" s="220" t="s">
        <v>83</v>
      </c>
      <c r="AY368" s="20" t="s">
        <v>146</v>
      </c>
      <c r="BE368" s="221">
        <f>IF(N368="základní",J368,0)</f>
        <v>0</v>
      </c>
      <c r="BF368" s="221">
        <f>IF(N368="snížená",J368,0)</f>
        <v>0</v>
      </c>
      <c r="BG368" s="221">
        <f>IF(N368="zákl. přenesená",J368,0)</f>
        <v>0</v>
      </c>
      <c r="BH368" s="221">
        <f>IF(N368="sníž. přenesená",J368,0)</f>
        <v>0</v>
      </c>
      <c r="BI368" s="221">
        <f>IF(N368="nulová",J368,0)</f>
        <v>0</v>
      </c>
      <c r="BJ368" s="20" t="s">
        <v>81</v>
      </c>
      <c r="BK368" s="221">
        <f>ROUND(I368*H368,2)</f>
        <v>0</v>
      </c>
      <c r="BL368" s="20" t="s">
        <v>152</v>
      </c>
      <c r="BM368" s="220" t="s">
        <v>945</v>
      </c>
    </row>
    <row r="369" s="13" customFormat="1">
      <c r="A369" s="13"/>
      <c r="B369" s="229"/>
      <c r="C369" s="230"/>
      <c r="D369" s="227" t="s">
        <v>184</v>
      </c>
      <c r="E369" s="230"/>
      <c r="F369" s="232" t="s">
        <v>946</v>
      </c>
      <c r="G369" s="230"/>
      <c r="H369" s="233">
        <v>54.810000000000002</v>
      </c>
      <c r="I369" s="234"/>
      <c r="J369" s="230"/>
      <c r="K369" s="230"/>
      <c r="L369" s="235"/>
      <c r="M369" s="236"/>
      <c r="N369" s="237"/>
      <c r="O369" s="237"/>
      <c r="P369" s="237"/>
      <c r="Q369" s="237"/>
      <c r="R369" s="237"/>
      <c r="S369" s="237"/>
      <c r="T369" s="238"/>
      <c r="U369" s="13"/>
      <c r="V369" s="13"/>
      <c r="W369" s="13"/>
      <c r="X369" s="13"/>
      <c r="Y369" s="13"/>
      <c r="Z369" s="13"/>
      <c r="AA369" s="13"/>
      <c r="AB369" s="13"/>
      <c r="AC369" s="13"/>
      <c r="AD369" s="13"/>
      <c r="AE369" s="13"/>
      <c r="AT369" s="239" t="s">
        <v>184</v>
      </c>
      <c r="AU369" s="239" t="s">
        <v>83</v>
      </c>
      <c r="AV369" s="13" t="s">
        <v>83</v>
      </c>
      <c r="AW369" s="13" t="s">
        <v>4</v>
      </c>
      <c r="AX369" s="13" t="s">
        <v>81</v>
      </c>
      <c r="AY369" s="239" t="s">
        <v>146</v>
      </c>
    </row>
    <row r="370" s="2" customFormat="1" ht="24.15" customHeight="1">
      <c r="A370" s="41"/>
      <c r="B370" s="42"/>
      <c r="C370" s="208" t="s">
        <v>523</v>
      </c>
      <c r="D370" s="208" t="s">
        <v>148</v>
      </c>
      <c r="E370" s="209" t="s">
        <v>947</v>
      </c>
      <c r="F370" s="210" t="s">
        <v>948</v>
      </c>
      <c r="G370" s="211" t="s">
        <v>269</v>
      </c>
      <c r="H370" s="212">
        <v>35</v>
      </c>
      <c r="I370" s="213"/>
      <c r="J370" s="214">
        <f>ROUND(I370*H370,2)</f>
        <v>0</v>
      </c>
      <c r="K370" s="215"/>
      <c r="L370" s="47"/>
      <c r="M370" s="216" t="s">
        <v>19</v>
      </c>
      <c r="N370" s="217" t="s">
        <v>44</v>
      </c>
      <c r="O370" s="87"/>
      <c r="P370" s="218">
        <f>O370*H370</f>
        <v>0</v>
      </c>
      <c r="Q370" s="218">
        <v>0</v>
      </c>
      <c r="R370" s="218">
        <f>Q370*H370</f>
        <v>0</v>
      </c>
      <c r="S370" s="218">
        <v>0</v>
      </c>
      <c r="T370" s="219">
        <f>S370*H370</f>
        <v>0</v>
      </c>
      <c r="U370" s="41"/>
      <c r="V370" s="41"/>
      <c r="W370" s="41"/>
      <c r="X370" s="41"/>
      <c r="Y370" s="41"/>
      <c r="Z370" s="41"/>
      <c r="AA370" s="41"/>
      <c r="AB370" s="41"/>
      <c r="AC370" s="41"/>
      <c r="AD370" s="41"/>
      <c r="AE370" s="41"/>
      <c r="AR370" s="220" t="s">
        <v>152</v>
      </c>
      <c r="AT370" s="220" t="s">
        <v>148</v>
      </c>
      <c r="AU370" s="220" t="s">
        <v>83</v>
      </c>
      <c r="AY370" s="20" t="s">
        <v>146</v>
      </c>
      <c r="BE370" s="221">
        <f>IF(N370="základní",J370,0)</f>
        <v>0</v>
      </c>
      <c r="BF370" s="221">
        <f>IF(N370="snížená",J370,0)</f>
        <v>0</v>
      </c>
      <c r="BG370" s="221">
        <f>IF(N370="zákl. přenesená",J370,0)</f>
        <v>0</v>
      </c>
      <c r="BH370" s="221">
        <f>IF(N370="sníž. přenesená",J370,0)</f>
        <v>0</v>
      </c>
      <c r="BI370" s="221">
        <f>IF(N370="nulová",J370,0)</f>
        <v>0</v>
      </c>
      <c r="BJ370" s="20" t="s">
        <v>81</v>
      </c>
      <c r="BK370" s="221">
        <f>ROUND(I370*H370,2)</f>
        <v>0</v>
      </c>
      <c r="BL370" s="20" t="s">
        <v>152</v>
      </c>
      <c r="BM370" s="220" t="s">
        <v>949</v>
      </c>
    </row>
    <row r="371" s="2" customFormat="1">
      <c r="A371" s="41"/>
      <c r="B371" s="42"/>
      <c r="C371" s="43"/>
      <c r="D371" s="222" t="s">
        <v>154</v>
      </c>
      <c r="E371" s="43"/>
      <c r="F371" s="223" t="s">
        <v>950</v>
      </c>
      <c r="G371" s="43"/>
      <c r="H371" s="43"/>
      <c r="I371" s="224"/>
      <c r="J371" s="43"/>
      <c r="K371" s="43"/>
      <c r="L371" s="47"/>
      <c r="M371" s="225"/>
      <c r="N371" s="226"/>
      <c r="O371" s="87"/>
      <c r="P371" s="87"/>
      <c r="Q371" s="87"/>
      <c r="R371" s="87"/>
      <c r="S371" s="87"/>
      <c r="T371" s="88"/>
      <c r="U371" s="41"/>
      <c r="V371" s="41"/>
      <c r="W371" s="41"/>
      <c r="X371" s="41"/>
      <c r="Y371" s="41"/>
      <c r="Z371" s="41"/>
      <c r="AA371" s="41"/>
      <c r="AB371" s="41"/>
      <c r="AC371" s="41"/>
      <c r="AD371" s="41"/>
      <c r="AE371" s="41"/>
      <c r="AT371" s="20" t="s">
        <v>154</v>
      </c>
      <c r="AU371" s="20" t="s">
        <v>83</v>
      </c>
    </row>
    <row r="372" s="2" customFormat="1" ht="24.15" customHeight="1">
      <c r="A372" s="41"/>
      <c r="B372" s="42"/>
      <c r="C372" s="208" t="s">
        <v>528</v>
      </c>
      <c r="D372" s="208" t="s">
        <v>148</v>
      </c>
      <c r="E372" s="209" t="s">
        <v>951</v>
      </c>
      <c r="F372" s="210" t="s">
        <v>952</v>
      </c>
      <c r="G372" s="211" t="s">
        <v>269</v>
      </c>
      <c r="H372" s="212">
        <v>5</v>
      </c>
      <c r="I372" s="213"/>
      <c r="J372" s="214">
        <f>ROUND(I372*H372,2)</f>
        <v>0</v>
      </c>
      <c r="K372" s="215"/>
      <c r="L372" s="47"/>
      <c r="M372" s="216" t="s">
        <v>19</v>
      </c>
      <c r="N372" s="217" t="s">
        <v>44</v>
      </c>
      <c r="O372" s="87"/>
      <c r="P372" s="218">
        <f>O372*H372</f>
        <v>0</v>
      </c>
      <c r="Q372" s="218">
        <v>0</v>
      </c>
      <c r="R372" s="218">
        <f>Q372*H372</f>
        <v>0</v>
      </c>
      <c r="S372" s="218">
        <v>0</v>
      </c>
      <c r="T372" s="219">
        <f>S372*H372</f>
        <v>0</v>
      </c>
      <c r="U372" s="41"/>
      <c r="V372" s="41"/>
      <c r="W372" s="41"/>
      <c r="X372" s="41"/>
      <c r="Y372" s="41"/>
      <c r="Z372" s="41"/>
      <c r="AA372" s="41"/>
      <c r="AB372" s="41"/>
      <c r="AC372" s="41"/>
      <c r="AD372" s="41"/>
      <c r="AE372" s="41"/>
      <c r="AR372" s="220" t="s">
        <v>152</v>
      </c>
      <c r="AT372" s="220" t="s">
        <v>148</v>
      </c>
      <c r="AU372" s="220" t="s">
        <v>83</v>
      </c>
      <c r="AY372" s="20" t="s">
        <v>146</v>
      </c>
      <c r="BE372" s="221">
        <f>IF(N372="základní",J372,0)</f>
        <v>0</v>
      </c>
      <c r="BF372" s="221">
        <f>IF(N372="snížená",J372,0)</f>
        <v>0</v>
      </c>
      <c r="BG372" s="221">
        <f>IF(N372="zákl. přenesená",J372,0)</f>
        <v>0</v>
      </c>
      <c r="BH372" s="221">
        <f>IF(N372="sníž. přenesená",J372,0)</f>
        <v>0</v>
      </c>
      <c r="BI372" s="221">
        <f>IF(N372="nulová",J372,0)</f>
        <v>0</v>
      </c>
      <c r="BJ372" s="20" t="s">
        <v>81</v>
      </c>
      <c r="BK372" s="221">
        <f>ROUND(I372*H372,2)</f>
        <v>0</v>
      </c>
      <c r="BL372" s="20" t="s">
        <v>152</v>
      </c>
      <c r="BM372" s="220" t="s">
        <v>953</v>
      </c>
    </row>
    <row r="373" s="2" customFormat="1">
      <c r="A373" s="41"/>
      <c r="B373" s="42"/>
      <c r="C373" s="43"/>
      <c r="D373" s="222" t="s">
        <v>154</v>
      </c>
      <c r="E373" s="43"/>
      <c r="F373" s="223" t="s">
        <v>954</v>
      </c>
      <c r="G373" s="43"/>
      <c r="H373" s="43"/>
      <c r="I373" s="224"/>
      <c r="J373" s="43"/>
      <c r="K373" s="43"/>
      <c r="L373" s="47"/>
      <c r="M373" s="225"/>
      <c r="N373" s="226"/>
      <c r="O373" s="87"/>
      <c r="P373" s="87"/>
      <c r="Q373" s="87"/>
      <c r="R373" s="87"/>
      <c r="S373" s="87"/>
      <c r="T373" s="88"/>
      <c r="U373" s="41"/>
      <c r="V373" s="41"/>
      <c r="W373" s="41"/>
      <c r="X373" s="41"/>
      <c r="Y373" s="41"/>
      <c r="Z373" s="41"/>
      <c r="AA373" s="41"/>
      <c r="AB373" s="41"/>
      <c r="AC373" s="41"/>
      <c r="AD373" s="41"/>
      <c r="AE373" s="41"/>
      <c r="AT373" s="20" t="s">
        <v>154</v>
      </c>
      <c r="AU373" s="20" t="s">
        <v>83</v>
      </c>
    </row>
    <row r="374" s="2" customFormat="1" ht="24.15" customHeight="1">
      <c r="A374" s="41"/>
      <c r="B374" s="42"/>
      <c r="C374" s="208" t="s">
        <v>533</v>
      </c>
      <c r="D374" s="208" t="s">
        <v>148</v>
      </c>
      <c r="E374" s="209" t="s">
        <v>955</v>
      </c>
      <c r="F374" s="210" t="s">
        <v>956</v>
      </c>
      <c r="G374" s="211" t="s">
        <v>269</v>
      </c>
      <c r="H374" s="212">
        <v>2</v>
      </c>
      <c r="I374" s="213"/>
      <c r="J374" s="214">
        <f>ROUND(I374*H374,2)</f>
        <v>0</v>
      </c>
      <c r="K374" s="215"/>
      <c r="L374" s="47"/>
      <c r="M374" s="216" t="s">
        <v>19</v>
      </c>
      <c r="N374" s="217" t="s">
        <v>44</v>
      </c>
      <c r="O374" s="87"/>
      <c r="P374" s="218">
        <f>O374*H374</f>
        <v>0</v>
      </c>
      <c r="Q374" s="218">
        <v>0</v>
      </c>
      <c r="R374" s="218">
        <f>Q374*H374</f>
        <v>0</v>
      </c>
      <c r="S374" s="218">
        <v>0</v>
      </c>
      <c r="T374" s="219">
        <f>S374*H374</f>
        <v>0</v>
      </c>
      <c r="U374" s="41"/>
      <c r="V374" s="41"/>
      <c r="W374" s="41"/>
      <c r="X374" s="41"/>
      <c r="Y374" s="41"/>
      <c r="Z374" s="41"/>
      <c r="AA374" s="41"/>
      <c r="AB374" s="41"/>
      <c r="AC374" s="41"/>
      <c r="AD374" s="41"/>
      <c r="AE374" s="41"/>
      <c r="AR374" s="220" t="s">
        <v>152</v>
      </c>
      <c r="AT374" s="220" t="s">
        <v>148</v>
      </c>
      <c r="AU374" s="220" t="s">
        <v>83</v>
      </c>
      <c r="AY374" s="20" t="s">
        <v>146</v>
      </c>
      <c r="BE374" s="221">
        <f>IF(N374="základní",J374,0)</f>
        <v>0</v>
      </c>
      <c r="BF374" s="221">
        <f>IF(N374="snížená",J374,0)</f>
        <v>0</v>
      </c>
      <c r="BG374" s="221">
        <f>IF(N374="zákl. přenesená",J374,0)</f>
        <v>0</v>
      </c>
      <c r="BH374" s="221">
        <f>IF(N374="sníž. přenesená",J374,0)</f>
        <v>0</v>
      </c>
      <c r="BI374" s="221">
        <f>IF(N374="nulová",J374,0)</f>
        <v>0</v>
      </c>
      <c r="BJ374" s="20" t="s">
        <v>81</v>
      </c>
      <c r="BK374" s="221">
        <f>ROUND(I374*H374,2)</f>
        <v>0</v>
      </c>
      <c r="BL374" s="20" t="s">
        <v>152</v>
      </c>
      <c r="BM374" s="220" t="s">
        <v>957</v>
      </c>
    </row>
    <row r="375" s="2" customFormat="1">
      <c r="A375" s="41"/>
      <c r="B375" s="42"/>
      <c r="C375" s="43"/>
      <c r="D375" s="222" t="s">
        <v>154</v>
      </c>
      <c r="E375" s="43"/>
      <c r="F375" s="223" t="s">
        <v>958</v>
      </c>
      <c r="G375" s="43"/>
      <c r="H375" s="43"/>
      <c r="I375" s="224"/>
      <c r="J375" s="43"/>
      <c r="K375" s="43"/>
      <c r="L375" s="47"/>
      <c r="M375" s="225"/>
      <c r="N375" s="226"/>
      <c r="O375" s="87"/>
      <c r="P375" s="87"/>
      <c r="Q375" s="87"/>
      <c r="R375" s="87"/>
      <c r="S375" s="87"/>
      <c r="T375" s="88"/>
      <c r="U375" s="41"/>
      <c r="V375" s="41"/>
      <c r="W375" s="41"/>
      <c r="X375" s="41"/>
      <c r="Y375" s="41"/>
      <c r="Z375" s="41"/>
      <c r="AA375" s="41"/>
      <c r="AB375" s="41"/>
      <c r="AC375" s="41"/>
      <c r="AD375" s="41"/>
      <c r="AE375" s="41"/>
      <c r="AT375" s="20" t="s">
        <v>154</v>
      </c>
      <c r="AU375" s="20" t="s">
        <v>83</v>
      </c>
    </row>
    <row r="376" s="2" customFormat="1" ht="24.15" customHeight="1">
      <c r="A376" s="41"/>
      <c r="B376" s="42"/>
      <c r="C376" s="208" t="s">
        <v>538</v>
      </c>
      <c r="D376" s="208" t="s">
        <v>148</v>
      </c>
      <c r="E376" s="209" t="s">
        <v>959</v>
      </c>
      <c r="F376" s="210" t="s">
        <v>960</v>
      </c>
      <c r="G376" s="211" t="s">
        <v>269</v>
      </c>
      <c r="H376" s="212">
        <v>21</v>
      </c>
      <c r="I376" s="213"/>
      <c r="J376" s="214">
        <f>ROUND(I376*H376,2)</f>
        <v>0</v>
      </c>
      <c r="K376" s="215"/>
      <c r="L376" s="47"/>
      <c r="M376" s="216" t="s">
        <v>19</v>
      </c>
      <c r="N376" s="217" t="s">
        <v>44</v>
      </c>
      <c r="O376" s="87"/>
      <c r="P376" s="218">
        <f>O376*H376</f>
        <v>0</v>
      </c>
      <c r="Q376" s="218">
        <v>0</v>
      </c>
      <c r="R376" s="218">
        <f>Q376*H376</f>
        <v>0</v>
      </c>
      <c r="S376" s="218">
        <v>0</v>
      </c>
      <c r="T376" s="219">
        <f>S376*H376</f>
        <v>0</v>
      </c>
      <c r="U376" s="41"/>
      <c r="V376" s="41"/>
      <c r="W376" s="41"/>
      <c r="X376" s="41"/>
      <c r="Y376" s="41"/>
      <c r="Z376" s="41"/>
      <c r="AA376" s="41"/>
      <c r="AB376" s="41"/>
      <c r="AC376" s="41"/>
      <c r="AD376" s="41"/>
      <c r="AE376" s="41"/>
      <c r="AR376" s="220" t="s">
        <v>152</v>
      </c>
      <c r="AT376" s="220" t="s">
        <v>148</v>
      </c>
      <c r="AU376" s="220" t="s">
        <v>83</v>
      </c>
      <c r="AY376" s="20" t="s">
        <v>146</v>
      </c>
      <c r="BE376" s="221">
        <f>IF(N376="základní",J376,0)</f>
        <v>0</v>
      </c>
      <c r="BF376" s="221">
        <f>IF(N376="snížená",J376,0)</f>
        <v>0</v>
      </c>
      <c r="BG376" s="221">
        <f>IF(N376="zákl. přenesená",J376,0)</f>
        <v>0</v>
      </c>
      <c r="BH376" s="221">
        <f>IF(N376="sníž. přenesená",J376,0)</f>
        <v>0</v>
      </c>
      <c r="BI376" s="221">
        <f>IF(N376="nulová",J376,0)</f>
        <v>0</v>
      </c>
      <c r="BJ376" s="20" t="s">
        <v>81</v>
      </c>
      <c r="BK376" s="221">
        <f>ROUND(I376*H376,2)</f>
        <v>0</v>
      </c>
      <c r="BL376" s="20" t="s">
        <v>152</v>
      </c>
      <c r="BM376" s="220" t="s">
        <v>961</v>
      </c>
    </row>
    <row r="377" s="2" customFormat="1">
      <c r="A377" s="41"/>
      <c r="B377" s="42"/>
      <c r="C377" s="43"/>
      <c r="D377" s="222" t="s">
        <v>154</v>
      </c>
      <c r="E377" s="43"/>
      <c r="F377" s="223" t="s">
        <v>962</v>
      </c>
      <c r="G377" s="43"/>
      <c r="H377" s="43"/>
      <c r="I377" s="224"/>
      <c r="J377" s="43"/>
      <c r="K377" s="43"/>
      <c r="L377" s="47"/>
      <c r="M377" s="225"/>
      <c r="N377" s="226"/>
      <c r="O377" s="87"/>
      <c r="P377" s="87"/>
      <c r="Q377" s="87"/>
      <c r="R377" s="87"/>
      <c r="S377" s="87"/>
      <c r="T377" s="88"/>
      <c r="U377" s="41"/>
      <c r="V377" s="41"/>
      <c r="W377" s="41"/>
      <c r="X377" s="41"/>
      <c r="Y377" s="41"/>
      <c r="Z377" s="41"/>
      <c r="AA377" s="41"/>
      <c r="AB377" s="41"/>
      <c r="AC377" s="41"/>
      <c r="AD377" s="41"/>
      <c r="AE377" s="41"/>
      <c r="AT377" s="20" t="s">
        <v>154</v>
      </c>
      <c r="AU377" s="20" t="s">
        <v>83</v>
      </c>
    </row>
    <row r="378" s="2" customFormat="1" ht="24.15" customHeight="1">
      <c r="A378" s="41"/>
      <c r="B378" s="42"/>
      <c r="C378" s="208" t="s">
        <v>543</v>
      </c>
      <c r="D378" s="208" t="s">
        <v>148</v>
      </c>
      <c r="E378" s="209" t="s">
        <v>963</v>
      </c>
      <c r="F378" s="210" t="s">
        <v>964</v>
      </c>
      <c r="G378" s="211" t="s">
        <v>269</v>
      </c>
      <c r="H378" s="212">
        <v>1</v>
      </c>
      <c r="I378" s="213"/>
      <c r="J378" s="214">
        <f>ROUND(I378*H378,2)</f>
        <v>0</v>
      </c>
      <c r="K378" s="215"/>
      <c r="L378" s="47"/>
      <c r="M378" s="216" t="s">
        <v>19</v>
      </c>
      <c r="N378" s="217" t="s">
        <v>44</v>
      </c>
      <c r="O378" s="87"/>
      <c r="P378" s="218">
        <f>O378*H378</f>
        <v>0</v>
      </c>
      <c r="Q378" s="218">
        <v>0</v>
      </c>
      <c r="R378" s="218">
        <f>Q378*H378</f>
        <v>0</v>
      </c>
      <c r="S378" s="218">
        <v>0</v>
      </c>
      <c r="T378" s="219">
        <f>S378*H378</f>
        <v>0</v>
      </c>
      <c r="U378" s="41"/>
      <c r="V378" s="41"/>
      <c r="W378" s="41"/>
      <c r="X378" s="41"/>
      <c r="Y378" s="41"/>
      <c r="Z378" s="41"/>
      <c r="AA378" s="41"/>
      <c r="AB378" s="41"/>
      <c r="AC378" s="41"/>
      <c r="AD378" s="41"/>
      <c r="AE378" s="41"/>
      <c r="AR378" s="220" t="s">
        <v>152</v>
      </c>
      <c r="AT378" s="220" t="s">
        <v>148</v>
      </c>
      <c r="AU378" s="220" t="s">
        <v>83</v>
      </c>
      <c r="AY378" s="20" t="s">
        <v>146</v>
      </c>
      <c r="BE378" s="221">
        <f>IF(N378="základní",J378,0)</f>
        <v>0</v>
      </c>
      <c r="BF378" s="221">
        <f>IF(N378="snížená",J378,0)</f>
        <v>0</v>
      </c>
      <c r="BG378" s="221">
        <f>IF(N378="zákl. přenesená",J378,0)</f>
        <v>0</v>
      </c>
      <c r="BH378" s="221">
        <f>IF(N378="sníž. přenesená",J378,0)</f>
        <v>0</v>
      </c>
      <c r="BI378" s="221">
        <f>IF(N378="nulová",J378,0)</f>
        <v>0</v>
      </c>
      <c r="BJ378" s="20" t="s">
        <v>81</v>
      </c>
      <c r="BK378" s="221">
        <f>ROUND(I378*H378,2)</f>
        <v>0</v>
      </c>
      <c r="BL378" s="20" t="s">
        <v>152</v>
      </c>
      <c r="BM378" s="220" t="s">
        <v>965</v>
      </c>
    </row>
    <row r="379" s="2" customFormat="1">
      <c r="A379" s="41"/>
      <c r="B379" s="42"/>
      <c r="C379" s="43"/>
      <c r="D379" s="222" t="s">
        <v>154</v>
      </c>
      <c r="E379" s="43"/>
      <c r="F379" s="223" t="s">
        <v>966</v>
      </c>
      <c r="G379" s="43"/>
      <c r="H379" s="43"/>
      <c r="I379" s="224"/>
      <c r="J379" s="43"/>
      <c r="K379" s="43"/>
      <c r="L379" s="47"/>
      <c r="M379" s="225"/>
      <c r="N379" s="226"/>
      <c r="O379" s="87"/>
      <c r="P379" s="87"/>
      <c r="Q379" s="87"/>
      <c r="R379" s="87"/>
      <c r="S379" s="87"/>
      <c r="T379" s="88"/>
      <c r="U379" s="41"/>
      <c r="V379" s="41"/>
      <c r="W379" s="41"/>
      <c r="X379" s="41"/>
      <c r="Y379" s="41"/>
      <c r="Z379" s="41"/>
      <c r="AA379" s="41"/>
      <c r="AB379" s="41"/>
      <c r="AC379" s="41"/>
      <c r="AD379" s="41"/>
      <c r="AE379" s="41"/>
      <c r="AT379" s="20" t="s">
        <v>154</v>
      </c>
      <c r="AU379" s="20" t="s">
        <v>83</v>
      </c>
    </row>
    <row r="380" s="2" customFormat="1" ht="24.15" customHeight="1">
      <c r="A380" s="41"/>
      <c r="B380" s="42"/>
      <c r="C380" s="261" t="s">
        <v>548</v>
      </c>
      <c r="D380" s="261" t="s">
        <v>242</v>
      </c>
      <c r="E380" s="262" t="s">
        <v>967</v>
      </c>
      <c r="F380" s="263" t="s">
        <v>968</v>
      </c>
      <c r="G380" s="264" t="s">
        <v>269</v>
      </c>
      <c r="H380" s="265">
        <v>21</v>
      </c>
      <c r="I380" s="266"/>
      <c r="J380" s="267">
        <f>ROUND(I380*H380,2)</f>
        <v>0</v>
      </c>
      <c r="K380" s="268"/>
      <c r="L380" s="269"/>
      <c r="M380" s="270" t="s">
        <v>19</v>
      </c>
      <c r="N380" s="271" t="s">
        <v>44</v>
      </c>
      <c r="O380" s="87"/>
      <c r="P380" s="218">
        <f>O380*H380</f>
        <v>0</v>
      </c>
      <c r="Q380" s="218">
        <v>0.0092099999999999994</v>
      </c>
      <c r="R380" s="218">
        <f>Q380*H380</f>
        <v>0.19341</v>
      </c>
      <c r="S380" s="218">
        <v>0</v>
      </c>
      <c r="T380" s="219">
        <f>S380*H380</f>
        <v>0</v>
      </c>
      <c r="U380" s="41"/>
      <c r="V380" s="41"/>
      <c r="W380" s="41"/>
      <c r="X380" s="41"/>
      <c r="Y380" s="41"/>
      <c r="Z380" s="41"/>
      <c r="AA380" s="41"/>
      <c r="AB380" s="41"/>
      <c r="AC380" s="41"/>
      <c r="AD380" s="41"/>
      <c r="AE380" s="41"/>
      <c r="AR380" s="220" t="s">
        <v>196</v>
      </c>
      <c r="AT380" s="220" t="s">
        <v>242</v>
      </c>
      <c r="AU380" s="220" t="s">
        <v>83</v>
      </c>
      <c r="AY380" s="20" t="s">
        <v>146</v>
      </c>
      <c r="BE380" s="221">
        <f>IF(N380="základní",J380,0)</f>
        <v>0</v>
      </c>
      <c r="BF380" s="221">
        <f>IF(N380="snížená",J380,0)</f>
        <v>0</v>
      </c>
      <c r="BG380" s="221">
        <f>IF(N380="zákl. přenesená",J380,0)</f>
        <v>0</v>
      </c>
      <c r="BH380" s="221">
        <f>IF(N380="sníž. přenesená",J380,0)</f>
        <v>0</v>
      </c>
      <c r="BI380" s="221">
        <f>IF(N380="nulová",J380,0)</f>
        <v>0</v>
      </c>
      <c r="BJ380" s="20" t="s">
        <v>81</v>
      </c>
      <c r="BK380" s="221">
        <f>ROUND(I380*H380,2)</f>
        <v>0</v>
      </c>
      <c r="BL380" s="20" t="s">
        <v>152</v>
      </c>
      <c r="BM380" s="220" t="s">
        <v>969</v>
      </c>
    </row>
    <row r="381" s="2" customFormat="1" ht="24.15" customHeight="1">
      <c r="A381" s="41"/>
      <c r="B381" s="42"/>
      <c r="C381" s="261" t="s">
        <v>553</v>
      </c>
      <c r="D381" s="261" t="s">
        <v>242</v>
      </c>
      <c r="E381" s="262" t="s">
        <v>970</v>
      </c>
      <c r="F381" s="263" t="s">
        <v>971</v>
      </c>
      <c r="G381" s="264" t="s">
        <v>269</v>
      </c>
      <c r="H381" s="265">
        <v>5</v>
      </c>
      <c r="I381" s="266"/>
      <c r="J381" s="267">
        <f>ROUND(I381*H381,2)</f>
        <v>0</v>
      </c>
      <c r="K381" s="268"/>
      <c r="L381" s="269"/>
      <c r="M381" s="270" t="s">
        <v>19</v>
      </c>
      <c r="N381" s="271" t="s">
        <v>44</v>
      </c>
      <c r="O381" s="87"/>
      <c r="P381" s="218">
        <f>O381*H381</f>
        <v>0</v>
      </c>
      <c r="Q381" s="218">
        <v>0.0045999999999999999</v>
      </c>
      <c r="R381" s="218">
        <f>Q381*H381</f>
        <v>0.023</v>
      </c>
      <c r="S381" s="218">
        <v>0</v>
      </c>
      <c r="T381" s="219">
        <f>S381*H381</f>
        <v>0</v>
      </c>
      <c r="U381" s="41"/>
      <c r="V381" s="41"/>
      <c r="W381" s="41"/>
      <c r="X381" s="41"/>
      <c r="Y381" s="41"/>
      <c r="Z381" s="41"/>
      <c r="AA381" s="41"/>
      <c r="AB381" s="41"/>
      <c r="AC381" s="41"/>
      <c r="AD381" s="41"/>
      <c r="AE381" s="41"/>
      <c r="AR381" s="220" t="s">
        <v>196</v>
      </c>
      <c r="AT381" s="220" t="s">
        <v>242</v>
      </c>
      <c r="AU381" s="220" t="s">
        <v>83</v>
      </c>
      <c r="AY381" s="20" t="s">
        <v>146</v>
      </c>
      <c r="BE381" s="221">
        <f>IF(N381="základní",J381,0)</f>
        <v>0</v>
      </c>
      <c r="BF381" s="221">
        <f>IF(N381="snížená",J381,0)</f>
        <v>0</v>
      </c>
      <c r="BG381" s="221">
        <f>IF(N381="zákl. přenesená",J381,0)</f>
        <v>0</v>
      </c>
      <c r="BH381" s="221">
        <f>IF(N381="sníž. přenesená",J381,0)</f>
        <v>0</v>
      </c>
      <c r="BI381" s="221">
        <f>IF(N381="nulová",J381,0)</f>
        <v>0</v>
      </c>
      <c r="BJ381" s="20" t="s">
        <v>81</v>
      </c>
      <c r="BK381" s="221">
        <f>ROUND(I381*H381,2)</f>
        <v>0</v>
      </c>
      <c r="BL381" s="20" t="s">
        <v>152</v>
      </c>
      <c r="BM381" s="220" t="s">
        <v>972</v>
      </c>
    </row>
    <row r="382" s="2" customFormat="1" ht="24.15" customHeight="1">
      <c r="A382" s="41"/>
      <c r="B382" s="42"/>
      <c r="C382" s="261" t="s">
        <v>560</v>
      </c>
      <c r="D382" s="261" t="s">
        <v>242</v>
      </c>
      <c r="E382" s="262" t="s">
        <v>973</v>
      </c>
      <c r="F382" s="263" t="s">
        <v>974</v>
      </c>
      <c r="G382" s="264" t="s">
        <v>269</v>
      </c>
      <c r="H382" s="265">
        <v>35</v>
      </c>
      <c r="I382" s="266"/>
      <c r="J382" s="267">
        <f>ROUND(I382*H382,2)</f>
        <v>0</v>
      </c>
      <c r="K382" s="268"/>
      <c r="L382" s="269"/>
      <c r="M382" s="270" t="s">
        <v>19</v>
      </c>
      <c r="N382" s="271" t="s">
        <v>44</v>
      </c>
      <c r="O382" s="87"/>
      <c r="P382" s="218">
        <f>O382*H382</f>
        <v>0</v>
      </c>
      <c r="Q382" s="218">
        <v>0.00080999999999999996</v>
      </c>
      <c r="R382" s="218">
        <f>Q382*H382</f>
        <v>0.02835</v>
      </c>
      <c r="S382" s="218">
        <v>0</v>
      </c>
      <c r="T382" s="219">
        <f>S382*H382</f>
        <v>0</v>
      </c>
      <c r="U382" s="41"/>
      <c r="V382" s="41"/>
      <c r="W382" s="41"/>
      <c r="X382" s="41"/>
      <c r="Y382" s="41"/>
      <c r="Z382" s="41"/>
      <c r="AA382" s="41"/>
      <c r="AB382" s="41"/>
      <c r="AC382" s="41"/>
      <c r="AD382" s="41"/>
      <c r="AE382" s="41"/>
      <c r="AR382" s="220" t="s">
        <v>196</v>
      </c>
      <c r="AT382" s="220" t="s">
        <v>242</v>
      </c>
      <c r="AU382" s="220" t="s">
        <v>83</v>
      </c>
      <c r="AY382" s="20" t="s">
        <v>146</v>
      </c>
      <c r="BE382" s="221">
        <f>IF(N382="základní",J382,0)</f>
        <v>0</v>
      </c>
      <c r="BF382" s="221">
        <f>IF(N382="snížená",J382,0)</f>
        <v>0</v>
      </c>
      <c r="BG382" s="221">
        <f>IF(N382="zákl. přenesená",J382,0)</f>
        <v>0</v>
      </c>
      <c r="BH382" s="221">
        <f>IF(N382="sníž. přenesená",J382,0)</f>
        <v>0</v>
      </c>
      <c r="BI382" s="221">
        <f>IF(N382="nulová",J382,0)</f>
        <v>0</v>
      </c>
      <c r="BJ382" s="20" t="s">
        <v>81</v>
      </c>
      <c r="BK382" s="221">
        <f>ROUND(I382*H382,2)</f>
        <v>0</v>
      </c>
      <c r="BL382" s="20" t="s">
        <v>152</v>
      </c>
      <c r="BM382" s="220" t="s">
        <v>975</v>
      </c>
    </row>
    <row r="383" s="2" customFormat="1" ht="16.5" customHeight="1">
      <c r="A383" s="41"/>
      <c r="B383" s="42"/>
      <c r="C383" s="208" t="s">
        <v>565</v>
      </c>
      <c r="D383" s="208" t="s">
        <v>148</v>
      </c>
      <c r="E383" s="209" t="s">
        <v>976</v>
      </c>
      <c r="F383" s="210" t="s">
        <v>977</v>
      </c>
      <c r="G383" s="211" t="s">
        <v>269</v>
      </c>
      <c r="H383" s="212">
        <v>55</v>
      </c>
      <c r="I383" s="213"/>
      <c r="J383" s="214">
        <f>ROUND(I383*H383,2)</f>
        <v>0</v>
      </c>
      <c r="K383" s="215"/>
      <c r="L383" s="47"/>
      <c r="M383" s="216" t="s">
        <v>19</v>
      </c>
      <c r="N383" s="217" t="s">
        <v>44</v>
      </c>
      <c r="O383" s="87"/>
      <c r="P383" s="218">
        <f>O383*H383</f>
        <v>0</v>
      </c>
      <c r="Q383" s="218">
        <v>0.035729999999999998</v>
      </c>
      <c r="R383" s="218">
        <f>Q383*H383</f>
        <v>1.96515</v>
      </c>
      <c r="S383" s="218">
        <v>0</v>
      </c>
      <c r="T383" s="219">
        <f>S383*H383</f>
        <v>0</v>
      </c>
      <c r="U383" s="41"/>
      <c r="V383" s="41"/>
      <c r="W383" s="41"/>
      <c r="X383" s="41"/>
      <c r="Y383" s="41"/>
      <c r="Z383" s="41"/>
      <c r="AA383" s="41"/>
      <c r="AB383" s="41"/>
      <c r="AC383" s="41"/>
      <c r="AD383" s="41"/>
      <c r="AE383" s="41"/>
      <c r="AR383" s="220" t="s">
        <v>152</v>
      </c>
      <c r="AT383" s="220" t="s">
        <v>148</v>
      </c>
      <c r="AU383" s="220" t="s">
        <v>83</v>
      </c>
      <c r="AY383" s="20" t="s">
        <v>146</v>
      </c>
      <c r="BE383" s="221">
        <f>IF(N383="základní",J383,0)</f>
        <v>0</v>
      </c>
      <c r="BF383" s="221">
        <f>IF(N383="snížená",J383,0)</f>
        <v>0</v>
      </c>
      <c r="BG383" s="221">
        <f>IF(N383="zákl. přenesená",J383,0)</f>
        <v>0</v>
      </c>
      <c r="BH383" s="221">
        <f>IF(N383="sníž. přenesená",J383,0)</f>
        <v>0</v>
      </c>
      <c r="BI383" s="221">
        <f>IF(N383="nulová",J383,0)</f>
        <v>0</v>
      </c>
      <c r="BJ383" s="20" t="s">
        <v>81</v>
      </c>
      <c r="BK383" s="221">
        <f>ROUND(I383*H383,2)</f>
        <v>0</v>
      </c>
      <c r="BL383" s="20" t="s">
        <v>152</v>
      </c>
      <c r="BM383" s="220" t="s">
        <v>978</v>
      </c>
    </row>
    <row r="384" s="2" customFormat="1">
      <c r="A384" s="41"/>
      <c r="B384" s="42"/>
      <c r="C384" s="43"/>
      <c r="D384" s="222" t="s">
        <v>154</v>
      </c>
      <c r="E384" s="43"/>
      <c r="F384" s="223" t="s">
        <v>979</v>
      </c>
      <c r="G384" s="43"/>
      <c r="H384" s="43"/>
      <c r="I384" s="224"/>
      <c r="J384" s="43"/>
      <c r="K384" s="43"/>
      <c r="L384" s="47"/>
      <c r="M384" s="225"/>
      <c r="N384" s="226"/>
      <c r="O384" s="87"/>
      <c r="P384" s="87"/>
      <c r="Q384" s="87"/>
      <c r="R384" s="87"/>
      <c r="S384" s="87"/>
      <c r="T384" s="88"/>
      <c r="U384" s="41"/>
      <c r="V384" s="41"/>
      <c r="W384" s="41"/>
      <c r="X384" s="41"/>
      <c r="Y384" s="41"/>
      <c r="Z384" s="41"/>
      <c r="AA384" s="41"/>
      <c r="AB384" s="41"/>
      <c r="AC384" s="41"/>
      <c r="AD384" s="41"/>
      <c r="AE384" s="41"/>
      <c r="AT384" s="20" t="s">
        <v>154</v>
      </c>
      <c r="AU384" s="20" t="s">
        <v>83</v>
      </c>
    </row>
    <row r="385" s="2" customFormat="1" ht="16.5" customHeight="1">
      <c r="A385" s="41"/>
      <c r="B385" s="42"/>
      <c r="C385" s="261" t="s">
        <v>571</v>
      </c>
      <c r="D385" s="261" t="s">
        <v>242</v>
      </c>
      <c r="E385" s="262" t="s">
        <v>980</v>
      </c>
      <c r="F385" s="263" t="s">
        <v>981</v>
      </c>
      <c r="G385" s="264" t="s">
        <v>269</v>
      </c>
      <c r="H385" s="265">
        <v>26</v>
      </c>
      <c r="I385" s="266"/>
      <c r="J385" s="267">
        <f>ROUND(I385*H385,2)</f>
        <v>0</v>
      </c>
      <c r="K385" s="268"/>
      <c r="L385" s="269"/>
      <c r="M385" s="270" t="s">
        <v>19</v>
      </c>
      <c r="N385" s="271" t="s">
        <v>44</v>
      </c>
      <c r="O385" s="87"/>
      <c r="P385" s="218">
        <f>O385*H385</f>
        <v>0</v>
      </c>
      <c r="Q385" s="218">
        <v>0.58499999999999996</v>
      </c>
      <c r="R385" s="218">
        <f>Q385*H385</f>
        <v>15.209999999999999</v>
      </c>
      <c r="S385" s="218">
        <v>0</v>
      </c>
      <c r="T385" s="219">
        <f>S385*H385</f>
        <v>0</v>
      </c>
      <c r="U385" s="41"/>
      <c r="V385" s="41"/>
      <c r="W385" s="41"/>
      <c r="X385" s="41"/>
      <c r="Y385" s="41"/>
      <c r="Z385" s="41"/>
      <c r="AA385" s="41"/>
      <c r="AB385" s="41"/>
      <c r="AC385" s="41"/>
      <c r="AD385" s="41"/>
      <c r="AE385" s="41"/>
      <c r="AR385" s="220" t="s">
        <v>196</v>
      </c>
      <c r="AT385" s="220" t="s">
        <v>242</v>
      </c>
      <c r="AU385" s="220" t="s">
        <v>83</v>
      </c>
      <c r="AY385" s="20" t="s">
        <v>146</v>
      </c>
      <c r="BE385" s="221">
        <f>IF(N385="základní",J385,0)</f>
        <v>0</v>
      </c>
      <c r="BF385" s="221">
        <f>IF(N385="snížená",J385,0)</f>
        <v>0</v>
      </c>
      <c r="BG385" s="221">
        <f>IF(N385="zákl. přenesená",J385,0)</f>
        <v>0</v>
      </c>
      <c r="BH385" s="221">
        <f>IF(N385="sníž. přenesená",J385,0)</f>
        <v>0</v>
      </c>
      <c r="BI385" s="221">
        <f>IF(N385="nulová",J385,0)</f>
        <v>0</v>
      </c>
      <c r="BJ385" s="20" t="s">
        <v>81</v>
      </c>
      <c r="BK385" s="221">
        <f>ROUND(I385*H385,2)</f>
        <v>0</v>
      </c>
      <c r="BL385" s="20" t="s">
        <v>152</v>
      </c>
      <c r="BM385" s="220" t="s">
        <v>982</v>
      </c>
    </row>
    <row r="386" s="2" customFormat="1" ht="16.5" customHeight="1">
      <c r="A386" s="41"/>
      <c r="B386" s="42"/>
      <c r="C386" s="261" t="s">
        <v>576</v>
      </c>
      <c r="D386" s="261" t="s">
        <v>242</v>
      </c>
      <c r="E386" s="262" t="s">
        <v>983</v>
      </c>
      <c r="F386" s="263" t="s">
        <v>984</v>
      </c>
      <c r="G386" s="264" t="s">
        <v>269</v>
      </c>
      <c r="H386" s="265">
        <v>13</v>
      </c>
      <c r="I386" s="266"/>
      <c r="J386" s="267">
        <f>ROUND(I386*H386,2)</f>
        <v>0</v>
      </c>
      <c r="K386" s="268"/>
      <c r="L386" s="269"/>
      <c r="M386" s="270" t="s">
        <v>19</v>
      </c>
      <c r="N386" s="271" t="s">
        <v>44</v>
      </c>
      <c r="O386" s="87"/>
      <c r="P386" s="218">
        <f>O386*H386</f>
        <v>0</v>
      </c>
      <c r="Q386" s="218">
        <v>1.0540000000000001</v>
      </c>
      <c r="R386" s="218">
        <f>Q386*H386</f>
        <v>13.702</v>
      </c>
      <c r="S386" s="218">
        <v>0</v>
      </c>
      <c r="T386" s="219">
        <f>S386*H386</f>
        <v>0</v>
      </c>
      <c r="U386" s="41"/>
      <c r="V386" s="41"/>
      <c r="W386" s="41"/>
      <c r="X386" s="41"/>
      <c r="Y386" s="41"/>
      <c r="Z386" s="41"/>
      <c r="AA386" s="41"/>
      <c r="AB386" s="41"/>
      <c r="AC386" s="41"/>
      <c r="AD386" s="41"/>
      <c r="AE386" s="41"/>
      <c r="AR386" s="220" t="s">
        <v>196</v>
      </c>
      <c r="AT386" s="220" t="s">
        <v>242</v>
      </c>
      <c r="AU386" s="220" t="s">
        <v>83</v>
      </c>
      <c r="AY386" s="20" t="s">
        <v>146</v>
      </c>
      <c r="BE386" s="221">
        <f>IF(N386="základní",J386,0)</f>
        <v>0</v>
      </c>
      <c r="BF386" s="221">
        <f>IF(N386="snížená",J386,0)</f>
        <v>0</v>
      </c>
      <c r="BG386" s="221">
        <f>IF(N386="zákl. přenesená",J386,0)</f>
        <v>0</v>
      </c>
      <c r="BH386" s="221">
        <f>IF(N386="sníž. přenesená",J386,0)</f>
        <v>0</v>
      </c>
      <c r="BI386" s="221">
        <f>IF(N386="nulová",J386,0)</f>
        <v>0</v>
      </c>
      <c r="BJ386" s="20" t="s">
        <v>81</v>
      </c>
      <c r="BK386" s="221">
        <f>ROUND(I386*H386,2)</f>
        <v>0</v>
      </c>
      <c r="BL386" s="20" t="s">
        <v>152</v>
      </c>
      <c r="BM386" s="220" t="s">
        <v>985</v>
      </c>
    </row>
    <row r="387" s="2" customFormat="1" ht="16.5" customHeight="1">
      <c r="A387" s="41"/>
      <c r="B387" s="42"/>
      <c r="C387" s="261" t="s">
        <v>584</v>
      </c>
      <c r="D387" s="261" t="s">
        <v>242</v>
      </c>
      <c r="E387" s="262" t="s">
        <v>986</v>
      </c>
      <c r="F387" s="263" t="s">
        <v>987</v>
      </c>
      <c r="G387" s="264" t="s">
        <v>269</v>
      </c>
      <c r="H387" s="265">
        <v>25</v>
      </c>
      <c r="I387" s="266"/>
      <c r="J387" s="267">
        <f>ROUND(I387*H387,2)</f>
        <v>0</v>
      </c>
      <c r="K387" s="268"/>
      <c r="L387" s="269"/>
      <c r="M387" s="270" t="s">
        <v>19</v>
      </c>
      <c r="N387" s="271" t="s">
        <v>44</v>
      </c>
      <c r="O387" s="87"/>
      <c r="P387" s="218">
        <f>O387*H387</f>
        <v>0</v>
      </c>
      <c r="Q387" s="218">
        <v>0.52600000000000002</v>
      </c>
      <c r="R387" s="218">
        <f>Q387*H387</f>
        <v>13.15</v>
      </c>
      <c r="S387" s="218">
        <v>0</v>
      </c>
      <c r="T387" s="219">
        <f>S387*H387</f>
        <v>0</v>
      </c>
      <c r="U387" s="41"/>
      <c r="V387" s="41"/>
      <c r="W387" s="41"/>
      <c r="X387" s="41"/>
      <c r="Y387" s="41"/>
      <c r="Z387" s="41"/>
      <c r="AA387" s="41"/>
      <c r="AB387" s="41"/>
      <c r="AC387" s="41"/>
      <c r="AD387" s="41"/>
      <c r="AE387" s="41"/>
      <c r="AR387" s="220" t="s">
        <v>196</v>
      </c>
      <c r="AT387" s="220" t="s">
        <v>242</v>
      </c>
      <c r="AU387" s="220" t="s">
        <v>83</v>
      </c>
      <c r="AY387" s="20" t="s">
        <v>146</v>
      </c>
      <c r="BE387" s="221">
        <f>IF(N387="základní",J387,0)</f>
        <v>0</v>
      </c>
      <c r="BF387" s="221">
        <f>IF(N387="snížená",J387,0)</f>
        <v>0</v>
      </c>
      <c r="BG387" s="221">
        <f>IF(N387="zákl. přenesená",J387,0)</f>
        <v>0</v>
      </c>
      <c r="BH387" s="221">
        <f>IF(N387="sníž. přenesená",J387,0)</f>
        <v>0</v>
      </c>
      <c r="BI387" s="221">
        <f>IF(N387="nulová",J387,0)</f>
        <v>0</v>
      </c>
      <c r="BJ387" s="20" t="s">
        <v>81</v>
      </c>
      <c r="BK387" s="221">
        <f>ROUND(I387*H387,2)</f>
        <v>0</v>
      </c>
      <c r="BL387" s="20" t="s">
        <v>152</v>
      </c>
      <c r="BM387" s="220" t="s">
        <v>988</v>
      </c>
    </row>
    <row r="388" s="2" customFormat="1" ht="16.5" customHeight="1">
      <c r="A388" s="41"/>
      <c r="B388" s="42"/>
      <c r="C388" s="261" t="s">
        <v>589</v>
      </c>
      <c r="D388" s="261" t="s">
        <v>242</v>
      </c>
      <c r="E388" s="262" t="s">
        <v>989</v>
      </c>
      <c r="F388" s="263" t="s">
        <v>990</v>
      </c>
      <c r="G388" s="264" t="s">
        <v>269</v>
      </c>
      <c r="H388" s="265">
        <v>12</v>
      </c>
      <c r="I388" s="266"/>
      <c r="J388" s="267">
        <f>ROUND(I388*H388,2)</f>
        <v>0</v>
      </c>
      <c r="K388" s="268"/>
      <c r="L388" s="269"/>
      <c r="M388" s="270" t="s">
        <v>19</v>
      </c>
      <c r="N388" s="271" t="s">
        <v>44</v>
      </c>
      <c r="O388" s="87"/>
      <c r="P388" s="218">
        <f>O388*H388</f>
        <v>0</v>
      </c>
      <c r="Q388" s="218">
        <v>0.26200000000000001</v>
      </c>
      <c r="R388" s="218">
        <f>Q388*H388</f>
        <v>3.1440000000000001</v>
      </c>
      <c r="S388" s="218">
        <v>0</v>
      </c>
      <c r="T388" s="219">
        <f>S388*H388</f>
        <v>0</v>
      </c>
      <c r="U388" s="41"/>
      <c r="V388" s="41"/>
      <c r="W388" s="41"/>
      <c r="X388" s="41"/>
      <c r="Y388" s="41"/>
      <c r="Z388" s="41"/>
      <c r="AA388" s="41"/>
      <c r="AB388" s="41"/>
      <c r="AC388" s="41"/>
      <c r="AD388" s="41"/>
      <c r="AE388" s="41"/>
      <c r="AR388" s="220" t="s">
        <v>196</v>
      </c>
      <c r="AT388" s="220" t="s">
        <v>242</v>
      </c>
      <c r="AU388" s="220" t="s">
        <v>83</v>
      </c>
      <c r="AY388" s="20" t="s">
        <v>146</v>
      </c>
      <c r="BE388" s="221">
        <f>IF(N388="základní",J388,0)</f>
        <v>0</v>
      </c>
      <c r="BF388" s="221">
        <f>IF(N388="snížená",J388,0)</f>
        <v>0</v>
      </c>
      <c r="BG388" s="221">
        <f>IF(N388="zákl. přenesená",J388,0)</f>
        <v>0</v>
      </c>
      <c r="BH388" s="221">
        <f>IF(N388="sníž. přenesená",J388,0)</f>
        <v>0</v>
      </c>
      <c r="BI388" s="221">
        <f>IF(N388="nulová",J388,0)</f>
        <v>0</v>
      </c>
      <c r="BJ388" s="20" t="s">
        <v>81</v>
      </c>
      <c r="BK388" s="221">
        <f>ROUND(I388*H388,2)</f>
        <v>0</v>
      </c>
      <c r="BL388" s="20" t="s">
        <v>152</v>
      </c>
      <c r="BM388" s="220" t="s">
        <v>991</v>
      </c>
    </row>
    <row r="389" s="2" customFormat="1" ht="16.5" customHeight="1">
      <c r="A389" s="41"/>
      <c r="B389" s="42"/>
      <c r="C389" s="261" t="s">
        <v>992</v>
      </c>
      <c r="D389" s="261" t="s">
        <v>242</v>
      </c>
      <c r="E389" s="262" t="s">
        <v>993</v>
      </c>
      <c r="F389" s="263" t="s">
        <v>994</v>
      </c>
      <c r="G389" s="264" t="s">
        <v>269</v>
      </c>
      <c r="H389" s="265">
        <v>6</v>
      </c>
      <c r="I389" s="266"/>
      <c r="J389" s="267">
        <f>ROUND(I389*H389,2)</f>
        <v>0</v>
      </c>
      <c r="K389" s="268"/>
      <c r="L389" s="269"/>
      <c r="M389" s="270" t="s">
        <v>19</v>
      </c>
      <c r="N389" s="271" t="s">
        <v>44</v>
      </c>
      <c r="O389" s="87"/>
      <c r="P389" s="218">
        <f>O389*H389</f>
        <v>0</v>
      </c>
      <c r="Q389" s="218">
        <v>2.1000000000000001</v>
      </c>
      <c r="R389" s="218">
        <f>Q389*H389</f>
        <v>12.600000000000001</v>
      </c>
      <c r="S389" s="218">
        <v>0</v>
      </c>
      <c r="T389" s="219">
        <f>S389*H389</f>
        <v>0</v>
      </c>
      <c r="U389" s="41"/>
      <c r="V389" s="41"/>
      <c r="W389" s="41"/>
      <c r="X389" s="41"/>
      <c r="Y389" s="41"/>
      <c r="Z389" s="41"/>
      <c r="AA389" s="41"/>
      <c r="AB389" s="41"/>
      <c r="AC389" s="41"/>
      <c r="AD389" s="41"/>
      <c r="AE389" s="41"/>
      <c r="AR389" s="220" t="s">
        <v>196</v>
      </c>
      <c r="AT389" s="220" t="s">
        <v>242</v>
      </c>
      <c r="AU389" s="220" t="s">
        <v>83</v>
      </c>
      <c r="AY389" s="20" t="s">
        <v>146</v>
      </c>
      <c r="BE389" s="221">
        <f>IF(N389="základní",J389,0)</f>
        <v>0</v>
      </c>
      <c r="BF389" s="221">
        <f>IF(N389="snížená",J389,0)</f>
        <v>0</v>
      </c>
      <c r="BG389" s="221">
        <f>IF(N389="zákl. přenesená",J389,0)</f>
        <v>0</v>
      </c>
      <c r="BH389" s="221">
        <f>IF(N389="sníž. přenesená",J389,0)</f>
        <v>0</v>
      </c>
      <c r="BI389" s="221">
        <f>IF(N389="nulová",J389,0)</f>
        <v>0</v>
      </c>
      <c r="BJ389" s="20" t="s">
        <v>81</v>
      </c>
      <c r="BK389" s="221">
        <f>ROUND(I389*H389,2)</f>
        <v>0</v>
      </c>
      <c r="BL389" s="20" t="s">
        <v>152</v>
      </c>
      <c r="BM389" s="220" t="s">
        <v>995</v>
      </c>
    </row>
    <row r="390" s="2" customFormat="1" ht="16.5" customHeight="1">
      <c r="A390" s="41"/>
      <c r="B390" s="42"/>
      <c r="C390" s="261" t="s">
        <v>996</v>
      </c>
      <c r="D390" s="261" t="s">
        <v>242</v>
      </c>
      <c r="E390" s="262" t="s">
        <v>997</v>
      </c>
      <c r="F390" s="263" t="s">
        <v>998</v>
      </c>
      <c r="G390" s="264" t="s">
        <v>269</v>
      </c>
      <c r="H390" s="265">
        <v>20</v>
      </c>
      <c r="I390" s="266"/>
      <c r="J390" s="267">
        <f>ROUND(I390*H390,2)</f>
        <v>0</v>
      </c>
      <c r="K390" s="268"/>
      <c r="L390" s="269"/>
      <c r="M390" s="270" t="s">
        <v>19</v>
      </c>
      <c r="N390" s="271" t="s">
        <v>44</v>
      </c>
      <c r="O390" s="87"/>
      <c r="P390" s="218">
        <f>O390*H390</f>
        <v>0</v>
      </c>
      <c r="Q390" s="218">
        <v>1.6000000000000001</v>
      </c>
      <c r="R390" s="218">
        <f>Q390*H390</f>
        <v>32</v>
      </c>
      <c r="S390" s="218">
        <v>0</v>
      </c>
      <c r="T390" s="219">
        <f>S390*H390</f>
        <v>0</v>
      </c>
      <c r="U390" s="41"/>
      <c r="V390" s="41"/>
      <c r="W390" s="41"/>
      <c r="X390" s="41"/>
      <c r="Y390" s="41"/>
      <c r="Z390" s="41"/>
      <c r="AA390" s="41"/>
      <c r="AB390" s="41"/>
      <c r="AC390" s="41"/>
      <c r="AD390" s="41"/>
      <c r="AE390" s="41"/>
      <c r="AR390" s="220" t="s">
        <v>196</v>
      </c>
      <c r="AT390" s="220" t="s">
        <v>242</v>
      </c>
      <c r="AU390" s="220" t="s">
        <v>83</v>
      </c>
      <c r="AY390" s="20" t="s">
        <v>146</v>
      </c>
      <c r="BE390" s="221">
        <f>IF(N390="základní",J390,0)</f>
        <v>0</v>
      </c>
      <c r="BF390" s="221">
        <f>IF(N390="snížená",J390,0)</f>
        <v>0</v>
      </c>
      <c r="BG390" s="221">
        <f>IF(N390="zákl. přenesená",J390,0)</f>
        <v>0</v>
      </c>
      <c r="BH390" s="221">
        <f>IF(N390="sníž. přenesená",J390,0)</f>
        <v>0</v>
      </c>
      <c r="BI390" s="221">
        <f>IF(N390="nulová",J390,0)</f>
        <v>0</v>
      </c>
      <c r="BJ390" s="20" t="s">
        <v>81</v>
      </c>
      <c r="BK390" s="221">
        <f>ROUND(I390*H390,2)</f>
        <v>0</v>
      </c>
      <c r="BL390" s="20" t="s">
        <v>152</v>
      </c>
      <c r="BM390" s="220" t="s">
        <v>999</v>
      </c>
    </row>
    <row r="391" s="2" customFormat="1" ht="16.5" customHeight="1">
      <c r="A391" s="41"/>
      <c r="B391" s="42"/>
      <c r="C391" s="261" t="s">
        <v>1000</v>
      </c>
      <c r="D391" s="261" t="s">
        <v>242</v>
      </c>
      <c r="E391" s="262" t="s">
        <v>1001</v>
      </c>
      <c r="F391" s="263" t="s">
        <v>1002</v>
      </c>
      <c r="G391" s="264" t="s">
        <v>269</v>
      </c>
      <c r="H391" s="265">
        <v>76</v>
      </c>
      <c r="I391" s="266"/>
      <c r="J391" s="267">
        <f>ROUND(I391*H391,2)</f>
        <v>0</v>
      </c>
      <c r="K391" s="268"/>
      <c r="L391" s="269"/>
      <c r="M391" s="270" t="s">
        <v>19</v>
      </c>
      <c r="N391" s="271" t="s">
        <v>44</v>
      </c>
      <c r="O391" s="87"/>
      <c r="P391" s="218">
        <f>O391*H391</f>
        <v>0</v>
      </c>
      <c r="Q391" s="218">
        <v>0.002</v>
      </c>
      <c r="R391" s="218">
        <f>Q391*H391</f>
        <v>0.152</v>
      </c>
      <c r="S391" s="218">
        <v>0</v>
      </c>
      <c r="T391" s="219">
        <f>S391*H391</f>
        <v>0</v>
      </c>
      <c r="U391" s="41"/>
      <c r="V391" s="41"/>
      <c r="W391" s="41"/>
      <c r="X391" s="41"/>
      <c r="Y391" s="41"/>
      <c r="Z391" s="41"/>
      <c r="AA391" s="41"/>
      <c r="AB391" s="41"/>
      <c r="AC391" s="41"/>
      <c r="AD391" s="41"/>
      <c r="AE391" s="41"/>
      <c r="AR391" s="220" t="s">
        <v>196</v>
      </c>
      <c r="AT391" s="220" t="s">
        <v>242</v>
      </c>
      <c r="AU391" s="220" t="s">
        <v>83</v>
      </c>
      <c r="AY391" s="20" t="s">
        <v>146</v>
      </c>
      <c r="BE391" s="221">
        <f>IF(N391="základní",J391,0)</f>
        <v>0</v>
      </c>
      <c r="BF391" s="221">
        <f>IF(N391="snížená",J391,0)</f>
        <v>0</v>
      </c>
      <c r="BG391" s="221">
        <f>IF(N391="zákl. přenesená",J391,0)</f>
        <v>0</v>
      </c>
      <c r="BH391" s="221">
        <f>IF(N391="sníž. přenesená",J391,0)</f>
        <v>0</v>
      </c>
      <c r="BI391" s="221">
        <f>IF(N391="nulová",J391,0)</f>
        <v>0</v>
      </c>
      <c r="BJ391" s="20" t="s">
        <v>81</v>
      </c>
      <c r="BK391" s="221">
        <f>ROUND(I391*H391,2)</f>
        <v>0</v>
      </c>
      <c r="BL391" s="20" t="s">
        <v>152</v>
      </c>
      <c r="BM391" s="220" t="s">
        <v>1003</v>
      </c>
    </row>
    <row r="392" s="2" customFormat="1" ht="24.15" customHeight="1">
      <c r="A392" s="41"/>
      <c r="B392" s="42"/>
      <c r="C392" s="208" t="s">
        <v>1004</v>
      </c>
      <c r="D392" s="208" t="s">
        <v>148</v>
      </c>
      <c r="E392" s="209" t="s">
        <v>1005</v>
      </c>
      <c r="F392" s="210" t="s">
        <v>1006</v>
      </c>
      <c r="G392" s="211" t="s">
        <v>269</v>
      </c>
      <c r="H392" s="212">
        <v>26</v>
      </c>
      <c r="I392" s="213"/>
      <c r="J392" s="214">
        <f>ROUND(I392*H392,2)</f>
        <v>0</v>
      </c>
      <c r="K392" s="215"/>
      <c r="L392" s="47"/>
      <c r="M392" s="216" t="s">
        <v>19</v>
      </c>
      <c r="N392" s="217" t="s">
        <v>44</v>
      </c>
      <c r="O392" s="87"/>
      <c r="P392" s="218">
        <f>O392*H392</f>
        <v>0</v>
      </c>
      <c r="Q392" s="218">
        <v>2.1158700000000001</v>
      </c>
      <c r="R392" s="218">
        <f>Q392*H392</f>
        <v>55.012620000000005</v>
      </c>
      <c r="S392" s="218">
        <v>0</v>
      </c>
      <c r="T392" s="219">
        <f>S392*H392</f>
        <v>0</v>
      </c>
      <c r="U392" s="41"/>
      <c r="V392" s="41"/>
      <c r="W392" s="41"/>
      <c r="X392" s="41"/>
      <c r="Y392" s="41"/>
      <c r="Z392" s="41"/>
      <c r="AA392" s="41"/>
      <c r="AB392" s="41"/>
      <c r="AC392" s="41"/>
      <c r="AD392" s="41"/>
      <c r="AE392" s="41"/>
      <c r="AR392" s="220" t="s">
        <v>152</v>
      </c>
      <c r="AT392" s="220" t="s">
        <v>148</v>
      </c>
      <c r="AU392" s="220" t="s">
        <v>83</v>
      </c>
      <c r="AY392" s="20" t="s">
        <v>146</v>
      </c>
      <c r="BE392" s="221">
        <f>IF(N392="základní",J392,0)</f>
        <v>0</v>
      </c>
      <c r="BF392" s="221">
        <f>IF(N392="snížená",J392,0)</f>
        <v>0</v>
      </c>
      <c r="BG392" s="221">
        <f>IF(N392="zákl. přenesená",J392,0)</f>
        <v>0</v>
      </c>
      <c r="BH392" s="221">
        <f>IF(N392="sníž. přenesená",J392,0)</f>
        <v>0</v>
      </c>
      <c r="BI392" s="221">
        <f>IF(N392="nulová",J392,0)</f>
        <v>0</v>
      </c>
      <c r="BJ392" s="20" t="s">
        <v>81</v>
      </c>
      <c r="BK392" s="221">
        <f>ROUND(I392*H392,2)</f>
        <v>0</v>
      </c>
      <c r="BL392" s="20" t="s">
        <v>152</v>
      </c>
      <c r="BM392" s="220" t="s">
        <v>1007</v>
      </c>
    </row>
    <row r="393" s="2" customFormat="1">
      <c r="A393" s="41"/>
      <c r="B393" s="42"/>
      <c r="C393" s="43"/>
      <c r="D393" s="222" t="s">
        <v>154</v>
      </c>
      <c r="E393" s="43"/>
      <c r="F393" s="223" t="s">
        <v>1008</v>
      </c>
      <c r="G393" s="43"/>
      <c r="H393" s="43"/>
      <c r="I393" s="224"/>
      <c r="J393" s="43"/>
      <c r="K393" s="43"/>
      <c r="L393" s="47"/>
      <c r="M393" s="225"/>
      <c r="N393" s="226"/>
      <c r="O393" s="87"/>
      <c r="P393" s="87"/>
      <c r="Q393" s="87"/>
      <c r="R393" s="87"/>
      <c r="S393" s="87"/>
      <c r="T393" s="88"/>
      <c r="U393" s="41"/>
      <c r="V393" s="41"/>
      <c r="W393" s="41"/>
      <c r="X393" s="41"/>
      <c r="Y393" s="41"/>
      <c r="Z393" s="41"/>
      <c r="AA393" s="41"/>
      <c r="AB393" s="41"/>
      <c r="AC393" s="41"/>
      <c r="AD393" s="41"/>
      <c r="AE393" s="41"/>
      <c r="AT393" s="20" t="s">
        <v>154</v>
      </c>
      <c r="AU393" s="20" t="s">
        <v>83</v>
      </c>
    </row>
    <row r="394" s="13" customFormat="1">
      <c r="A394" s="13"/>
      <c r="B394" s="229"/>
      <c r="C394" s="230"/>
      <c r="D394" s="227" t="s">
        <v>184</v>
      </c>
      <c r="E394" s="231" t="s">
        <v>19</v>
      </c>
      <c r="F394" s="232" t="s">
        <v>1009</v>
      </c>
      <c r="G394" s="230"/>
      <c r="H394" s="233">
        <v>20</v>
      </c>
      <c r="I394" s="234"/>
      <c r="J394" s="230"/>
      <c r="K394" s="230"/>
      <c r="L394" s="235"/>
      <c r="M394" s="236"/>
      <c r="N394" s="237"/>
      <c r="O394" s="237"/>
      <c r="P394" s="237"/>
      <c r="Q394" s="237"/>
      <c r="R394" s="237"/>
      <c r="S394" s="237"/>
      <c r="T394" s="238"/>
      <c r="U394" s="13"/>
      <c r="V394" s="13"/>
      <c r="W394" s="13"/>
      <c r="X394" s="13"/>
      <c r="Y394" s="13"/>
      <c r="Z394" s="13"/>
      <c r="AA394" s="13"/>
      <c r="AB394" s="13"/>
      <c r="AC394" s="13"/>
      <c r="AD394" s="13"/>
      <c r="AE394" s="13"/>
      <c r="AT394" s="239" t="s">
        <v>184</v>
      </c>
      <c r="AU394" s="239" t="s">
        <v>83</v>
      </c>
      <c r="AV394" s="13" t="s">
        <v>83</v>
      </c>
      <c r="AW394" s="13" t="s">
        <v>35</v>
      </c>
      <c r="AX394" s="13" t="s">
        <v>73</v>
      </c>
      <c r="AY394" s="239" t="s">
        <v>146</v>
      </c>
    </row>
    <row r="395" s="13" customFormat="1">
      <c r="A395" s="13"/>
      <c r="B395" s="229"/>
      <c r="C395" s="230"/>
      <c r="D395" s="227" t="s">
        <v>184</v>
      </c>
      <c r="E395" s="231" t="s">
        <v>19</v>
      </c>
      <c r="F395" s="232" t="s">
        <v>1010</v>
      </c>
      <c r="G395" s="230"/>
      <c r="H395" s="233">
        <v>6</v>
      </c>
      <c r="I395" s="234"/>
      <c r="J395" s="230"/>
      <c r="K395" s="230"/>
      <c r="L395" s="235"/>
      <c r="M395" s="236"/>
      <c r="N395" s="237"/>
      <c r="O395" s="237"/>
      <c r="P395" s="237"/>
      <c r="Q395" s="237"/>
      <c r="R395" s="237"/>
      <c r="S395" s="237"/>
      <c r="T395" s="238"/>
      <c r="U395" s="13"/>
      <c r="V395" s="13"/>
      <c r="W395" s="13"/>
      <c r="X395" s="13"/>
      <c r="Y395" s="13"/>
      <c r="Z395" s="13"/>
      <c r="AA395" s="13"/>
      <c r="AB395" s="13"/>
      <c r="AC395" s="13"/>
      <c r="AD395" s="13"/>
      <c r="AE395" s="13"/>
      <c r="AT395" s="239" t="s">
        <v>184</v>
      </c>
      <c r="AU395" s="239" t="s">
        <v>83</v>
      </c>
      <c r="AV395" s="13" t="s">
        <v>83</v>
      </c>
      <c r="AW395" s="13" t="s">
        <v>35</v>
      </c>
      <c r="AX395" s="13" t="s">
        <v>73</v>
      </c>
      <c r="AY395" s="239" t="s">
        <v>146</v>
      </c>
    </row>
    <row r="396" s="14" customFormat="1">
      <c r="A396" s="14"/>
      <c r="B396" s="240"/>
      <c r="C396" s="241"/>
      <c r="D396" s="227" t="s">
        <v>184</v>
      </c>
      <c r="E396" s="242" t="s">
        <v>19</v>
      </c>
      <c r="F396" s="243" t="s">
        <v>189</v>
      </c>
      <c r="G396" s="241"/>
      <c r="H396" s="244">
        <v>26</v>
      </c>
      <c r="I396" s="245"/>
      <c r="J396" s="241"/>
      <c r="K396" s="241"/>
      <c r="L396" s="246"/>
      <c r="M396" s="247"/>
      <c r="N396" s="248"/>
      <c r="O396" s="248"/>
      <c r="P396" s="248"/>
      <c r="Q396" s="248"/>
      <c r="R396" s="248"/>
      <c r="S396" s="248"/>
      <c r="T396" s="249"/>
      <c r="U396" s="14"/>
      <c r="V396" s="14"/>
      <c r="W396" s="14"/>
      <c r="X396" s="14"/>
      <c r="Y396" s="14"/>
      <c r="Z396" s="14"/>
      <c r="AA396" s="14"/>
      <c r="AB396" s="14"/>
      <c r="AC396" s="14"/>
      <c r="AD396" s="14"/>
      <c r="AE396" s="14"/>
      <c r="AT396" s="250" t="s">
        <v>184</v>
      </c>
      <c r="AU396" s="250" t="s">
        <v>83</v>
      </c>
      <c r="AV396" s="14" t="s">
        <v>152</v>
      </c>
      <c r="AW396" s="14" t="s">
        <v>35</v>
      </c>
      <c r="AX396" s="14" t="s">
        <v>81</v>
      </c>
      <c r="AY396" s="250" t="s">
        <v>146</v>
      </c>
    </row>
    <row r="397" s="2" customFormat="1" ht="24.15" customHeight="1">
      <c r="A397" s="41"/>
      <c r="B397" s="42"/>
      <c r="C397" s="208" t="s">
        <v>1011</v>
      </c>
      <c r="D397" s="208" t="s">
        <v>148</v>
      </c>
      <c r="E397" s="209" t="s">
        <v>1012</v>
      </c>
      <c r="F397" s="210" t="s">
        <v>1013</v>
      </c>
      <c r="G397" s="211" t="s">
        <v>181</v>
      </c>
      <c r="H397" s="212">
        <v>51</v>
      </c>
      <c r="I397" s="213"/>
      <c r="J397" s="214">
        <f>ROUND(I397*H397,2)</f>
        <v>0</v>
      </c>
      <c r="K397" s="215"/>
      <c r="L397" s="47"/>
      <c r="M397" s="216" t="s">
        <v>19</v>
      </c>
      <c r="N397" s="217" t="s">
        <v>44</v>
      </c>
      <c r="O397" s="87"/>
      <c r="P397" s="218">
        <f>O397*H397</f>
        <v>0</v>
      </c>
      <c r="Q397" s="218">
        <v>0.04333</v>
      </c>
      <c r="R397" s="218">
        <f>Q397*H397</f>
        <v>2.2098300000000002</v>
      </c>
      <c r="S397" s="218">
        <v>0</v>
      </c>
      <c r="T397" s="219">
        <f>S397*H397</f>
        <v>0</v>
      </c>
      <c r="U397" s="41"/>
      <c r="V397" s="41"/>
      <c r="W397" s="41"/>
      <c r="X397" s="41"/>
      <c r="Y397" s="41"/>
      <c r="Z397" s="41"/>
      <c r="AA397" s="41"/>
      <c r="AB397" s="41"/>
      <c r="AC397" s="41"/>
      <c r="AD397" s="41"/>
      <c r="AE397" s="41"/>
      <c r="AR397" s="220" t="s">
        <v>152</v>
      </c>
      <c r="AT397" s="220" t="s">
        <v>148</v>
      </c>
      <c r="AU397" s="220" t="s">
        <v>83</v>
      </c>
      <c r="AY397" s="20" t="s">
        <v>146</v>
      </c>
      <c r="BE397" s="221">
        <f>IF(N397="základní",J397,0)</f>
        <v>0</v>
      </c>
      <c r="BF397" s="221">
        <f>IF(N397="snížená",J397,0)</f>
        <v>0</v>
      </c>
      <c r="BG397" s="221">
        <f>IF(N397="zákl. přenesená",J397,0)</f>
        <v>0</v>
      </c>
      <c r="BH397" s="221">
        <f>IF(N397="sníž. přenesená",J397,0)</f>
        <v>0</v>
      </c>
      <c r="BI397" s="221">
        <f>IF(N397="nulová",J397,0)</f>
        <v>0</v>
      </c>
      <c r="BJ397" s="20" t="s">
        <v>81</v>
      </c>
      <c r="BK397" s="221">
        <f>ROUND(I397*H397,2)</f>
        <v>0</v>
      </c>
      <c r="BL397" s="20" t="s">
        <v>152</v>
      </c>
      <c r="BM397" s="220" t="s">
        <v>1014</v>
      </c>
    </row>
    <row r="398" s="2" customFormat="1">
      <c r="A398" s="41"/>
      <c r="B398" s="42"/>
      <c r="C398" s="43"/>
      <c r="D398" s="222" t="s">
        <v>154</v>
      </c>
      <c r="E398" s="43"/>
      <c r="F398" s="223" t="s">
        <v>1015</v>
      </c>
      <c r="G398" s="43"/>
      <c r="H398" s="43"/>
      <c r="I398" s="224"/>
      <c r="J398" s="43"/>
      <c r="K398" s="43"/>
      <c r="L398" s="47"/>
      <c r="M398" s="225"/>
      <c r="N398" s="226"/>
      <c r="O398" s="87"/>
      <c r="P398" s="87"/>
      <c r="Q398" s="87"/>
      <c r="R398" s="87"/>
      <c r="S398" s="87"/>
      <c r="T398" s="88"/>
      <c r="U398" s="41"/>
      <c r="V398" s="41"/>
      <c r="W398" s="41"/>
      <c r="X398" s="41"/>
      <c r="Y398" s="41"/>
      <c r="Z398" s="41"/>
      <c r="AA398" s="41"/>
      <c r="AB398" s="41"/>
      <c r="AC398" s="41"/>
      <c r="AD398" s="41"/>
      <c r="AE398" s="41"/>
      <c r="AT398" s="20" t="s">
        <v>154</v>
      </c>
      <c r="AU398" s="20" t="s">
        <v>83</v>
      </c>
    </row>
    <row r="399" s="2" customFormat="1" ht="24.15" customHeight="1">
      <c r="A399" s="41"/>
      <c r="B399" s="42"/>
      <c r="C399" s="208" t="s">
        <v>1016</v>
      </c>
      <c r="D399" s="208" t="s">
        <v>148</v>
      </c>
      <c r="E399" s="209" t="s">
        <v>1017</v>
      </c>
      <c r="F399" s="210" t="s">
        <v>1018</v>
      </c>
      <c r="G399" s="211" t="s">
        <v>181</v>
      </c>
      <c r="H399" s="212">
        <v>342</v>
      </c>
      <c r="I399" s="213"/>
      <c r="J399" s="214">
        <f>ROUND(I399*H399,2)</f>
        <v>0</v>
      </c>
      <c r="K399" s="215"/>
      <c r="L399" s="47"/>
      <c r="M399" s="216" t="s">
        <v>19</v>
      </c>
      <c r="N399" s="217" t="s">
        <v>44</v>
      </c>
      <c r="O399" s="87"/>
      <c r="P399" s="218">
        <f>O399*H399</f>
        <v>0</v>
      </c>
      <c r="Q399" s="218">
        <v>0.055120000000000002</v>
      </c>
      <c r="R399" s="218">
        <f>Q399*H399</f>
        <v>18.851040000000001</v>
      </c>
      <c r="S399" s="218">
        <v>0</v>
      </c>
      <c r="T399" s="219">
        <f>S399*H399</f>
        <v>0</v>
      </c>
      <c r="U399" s="41"/>
      <c r="V399" s="41"/>
      <c r="W399" s="41"/>
      <c r="X399" s="41"/>
      <c r="Y399" s="41"/>
      <c r="Z399" s="41"/>
      <c r="AA399" s="41"/>
      <c r="AB399" s="41"/>
      <c r="AC399" s="41"/>
      <c r="AD399" s="41"/>
      <c r="AE399" s="41"/>
      <c r="AR399" s="220" t="s">
        <v>152</v>
      </c>
      <c r="AT399" s="220" t="s">
        <v>148</v>
      </c>
      <c r="AU399" s="220" t="s">
        <v>83</v>
      </c>
      <c r="AY399" s="20" t="s">
        <v>146</v>
      </c>
      <c r="BE399" s="221">
        <f>IF(N399="základní",J399,0)</f>
        <v>0</v>
      </c>
      <c r="BF399" s="221">
        <f>IF(N399="snížená",J399,0)</f>
        <v>0</v>
      </c>
      <c r="BG399" s="221">
        <f>IF(N399="zákl. přenesená",J399,0)</f>
        <v>0</v>
      </c>
      <c r="BH399" s="221">
        <f>IF(N399="sníž. přenesená",J399,0)</f>
        <v>0</v>
      </c>
      <c r="BI399" s="221">
        <f>IF(N399="nulová",J399,0)</f>
        <v>0</v>
      </c>
      <c r="BJ399" s="20" t="s">
        <v>81</v>
      </c>
      <c r="BK399" s="221">
        <f>ROUND(I399*H399,2)</f>
        <v>0</v>
      </c>
      <c r="BL399" s="20" t="s">
        <v>152</v>
      </c>
      <c r="BM399" s="220" t="s">
        <v>1019</v>
      </c>
    </row>
    <row r="400" s="2" customFormat="1">
      <c r="A400" s="41"/>
      <c r="B400" s="42"/>
      <c r="C400" s="43"/>
      <c r="D400" s="222" t="s">
        <v>154</v>
      </c>
      <c r="E400" s="43"/>
      <c r="F400" s="223" t="s">
        <v>1020</v>
      </c>
      <c r="G400" s="43"/>
      <c r="H400" s="43"/>
      <c r="I400" s="224"/>
      <c r="J400" s="43"/>
      <c r="K400" s="43"/>
      <c r="L400" s="47"/>
      <c r="M400" s="225"/>
      <c r="N400" s="226"/>
      <c r="O400" s="87"/>
      <c r="P400" s="87"/>
      <c r="Q400" s="87"/>
      <c r="R400" s="87"/>
      <c r="S400" s="87"/>
      <c r="T400" s="88"/>
      <c r="U400" s="41"/>
      <c r="V400" s="41"/>
      <c r="W400" s="41"/>
      <c r="X400" s="41"/>
      <c r="Y400" s="41"/>
      <c r="Z400" s="41"/>
      <c r="AA400" s="41"/>
      <c r="AB400" s="41"/>
      <c r="AC400" s="41"/>
      <c r="AD400" s="41"/>
      <c r="AE400" s="41"/>
      <c r="AT400" s="20" t="s">
        <v>154</v>
      </c>
      <c r="AU400" s="20" t="s">
        <v>83</v>
      </c>
    </row>
    <row r="401" s="13" customFormat="1">
      <c r="A401" s="13"/>
      <c r="B401" s="229"/>
      <c r="C401" s="230"/>
      <c r="D401" s="227" t="s">
        <v>184</v>
      </c>
      <c r="E401" s="231" t="s">
        <v>19</v>
      </c>
      <c r="F401" s="232" t="s">
        <v>1021</v>
      </c>
      <c r="G401" s="230"/>
      <c r="H401" s="233">
        <v>342</v>
      </c>
      <c r="I401" s="234"/>
      <c r="J401" s="230"/>
      <c r="K401" s="230"/>
      <c r="L401" s="235"/>
      <c r="M401" s="236"/>
      <c r="N401" s="237"/>
      <c r="O401" s="237"/>
      <c r="P401" s="237"/>
      <c r="Q401" s="237"/>
      <c r="R401" s="237"/>
      <c r="S401" s="237"/>
      <c r="T401" s="238"/>
      <c r="U401" s="13"/>
      <c r="V401" s="13"/>
      <c r="W401" s="13"/>
      <c r="X401" s="13"/>
      <c r="Y401" s="13"/>
      <c r="Z401" s="13"/>
      <c r="AA401" s="13"/>
      <c r="AB401" s="13"/>
      <c r="AC401" s="13"/>
      <c r="AD401" s="13"/>
      <c r="AE401" s="13"/>
      <c r="AT401" s="239" t="s">
        <v>184</v>
      </c>
      <c r="AU401" s="239" t="s">
        <v>83</v>
      </c>
      <c r="AV401" s="13" t="s">
        <v>83</v>
      </c>
      <c r="AW401" s="13" t="s">
        <v>35</v>
      </c>
      <c r="AX401" s="13" t="s">
        <v>81</v>
      </c>
      <c r="AY401" s="239" t="s">
        <v>146</v>
      </c>
    </row>
    <row r="402" s="2" customFormat="1" ht="16.5" customHeight="1">
      <c r="A402" s="41"/>
      <c r="B402" s="42"/>
      <c r="C402" s="261" t="s">
        <v>1022</v>
      </c>
      <c r="D402" s="261" t="s">
        <v>242</v>
      </c>
      <c r="E402" s="262" t="s">
        <v>1023</v>
      </c>
      <c r="F402" s="263" t="s">
        <v>1024</v>
      </c>
      <c r="G402" s="264" t="s">
        <v>269</v>
      </c>
      <c r="H402" s="265">
        <v>1</v>
      </c>
      <c r="I402" s="266"/>
      <c r="J402" s="267">
        <f>ROUND(I402*H402,2)</f>
        <v>0</v>
      </c>
      <c r="K402" s="268"/>
      <c r="L402" s="269"/>
      <c r="M402" s="270" t="s">
        <v>19</v>
      </c>
      <c r="N402" s="271" t="s">
        <v>44</v>
      </c>
      <c r="O402" s="87"/>
      <c r="P402" s="218">
        <f>O402*H402</f>
        <v>0</v>
      </c>
      <c r="Q402" s="218">
        <v>0.0044999999999999997</v>
      </c>
      <c r="R402" s="218">
        <f>Q402*H402</f>
        <v>0.0044999999999999997</v>
      </c>
      <c r="S402" s="218">
        <v>0</v>
      </c>
      <c r="T402" s="219">
        <f>S402*H402</f>
        <v>0</v>
      </c>
      <c r="U402" s="41"/>
      <c r="V402" s="41"/>
      <c r="W402" s="41"/>
      <c r="X402" s="41"/>
      <c r="Y402" s="41"/>
      <c r="Z402" s="41"/>
      <c r="AA402" s="41"/>
      <c r="AB402" s="41"/>
      <c r="AC402" s="41"/>
      <c r="AD402" s="41"/>
      <c r="AE402" s="41"/>
      <c r="AR402" s="220" t="s">
        <v>196</v>
      </c>
      <c r="AT402" s="220" t="s">
        <v>242</v>
      </c>
      <c r="AU402" s="220" t="s">
        <v>83</v>
      </c>
      <c r="AY402" s="20" t="s">
        <v>146</v>
      </c>
      <c r="BE402" s="221">
        <f>IF(N402="základní",J402,0)</f>
        <v>0</v>
      </c>
      <c r="BF402" s="221">
        <f>IF(N402="snížená",J402,0)</f>
        <v>0</v>
      </c>
      <c r="BG402" s="221">
        <f>IF(N402="zákl. přenesená",J402,0)</f>
        <v>0</v>
      </c>
      <c r="BH402" s="221">
        <f>IF(N402="sníž. přenesená",J402,0)</f>
        <v>0</v>
      </c>
      <c r="BI402" s="221">
        <f>IF(N402="nulová",J402,0)</f>
        <v>0</v>
      </c>
      <c r="BJ402" s="20" t="s">
        <v>81</v>
      </c>
      <c r="BK402" s="221">
        <f>ROUND(I402*H402,2)</f>
        <v>0</v>
      </c>
      <c r="BL402" s="20" t="s">
        <v>152</v>
      </c>
      <c r="BM402" s="220" t="s">
        <v>1025</v>
      </c>
    </row>
    <row r="403" s="2" customFormat="1" ht="16.5" customHeight="1">
      <c r="A403" s="41"/>
      <c r="B403" s="42"/>
      <c r="C403" s="261" t="s">
        <v>1026</v>
      </c>
      <c r="D403" s="261" t="s">
        <v>242</v>
      </c>
      <c r="E403" s="262" t="s">
        <v>1027</v>
      </c>
      <c r="F403" s="263" t="s">
        <v>1028</v>
      </c>
      <c r="G403" s="264" t="s">
        <v>269</v>
      </c>
      <c r="H403" s="265">
        <v>2</v>
      </c>
      <c r="I403" s="266"/>
      <c r="J403" s="267">
        <f>ROUND(I403*H403,2)</f>
        <v>0</v>
      </c>
      <c r="K403" s="268"/>
      <c r="L403" s="269"/>
      <c r="M403" s="270" t="s">
        <v>19</v>
      </c>
      <c r="N403" s="271" t="s">
        <v>44</v>
      </c>
      <c r="O403" s="87"/>
      <c r="P403" s="218">
        <f>O403*H403</f>
        <v>0</v>
      </c>
      <c r="Q403" s="218">
        <v>0.0032000000000000002</v>
      </c>
      <c r="R403" s="218">
        <f>Q403*H403</f>
        <v>0.0064000000000000003</v>
      </c>
      <c r="S403" s="218">
        <v>0</v>
      </c>
      <c r="T403" s="219">
        <f>S403*H403</f>
        <v>0</v>
      </c>
      <c r="U403" s="41"/>
      <c r="V403" s="41"/>
      <c r="W403" s="41"/>
      <c r="X403" s="41"/>
      <c r="Y403" s="41"/>
      <c r="Z403" s="41"/>
      <c r="AA403" s="41"/>
      <c r="AB403" s="41"/>
      <c r="AC403" s="41"/>
      <c r="AD403" s="41"/>
      <c r="AE403" s="41"/>
      <c r="AR403" s="220" t="s">
        <v>196</v>
      </c>
      <c r="AT403" s="220" t="s">
        <v>242</v>
      </c>
      <c r="AU403" s="220" t="s">
        <v>83</v>
      </c>
      <c r="AY403" s="20" t="s">
        <v>146</v>
      </c>
      <c r="BE403" s="221">
        <f>IF(N403="základní",J403,0)</f>
        <v>0</v>
      </c>
      <c r="BF403" s="221">
        <f>IF(N403="snížená",J403,0)</f>
        <v>0</v>
      </c>
      <c r="BG403" s="221">
        <f>IF(N403="zákl. přenesená",J403,0)</f>
        <v>0</v>
      </c>
      <c r="BH403" s="221">
        <f>IF(N403="sníž. přenesená",J403,0)</f>
        <v>0</v>
      </c>
      <c r="BI403" s="221">
        <f>IF(N403="nulová",J403,0)</f>
        <v>0</v>
      </c>
      <c r="BJ403" s="20" t="s">
        <v>81</v>
      </c>
      <c r="BK403" s="221">
        <f>ROUND(I403*H403,2)</f>
        <v>0</v>
      </c>
      <c r="BL403" s="20" t="s">
        <v>152</v>
      </c>
      <c r="BM403" s="220" t="s">
        <v>1029</v>
      </c>
    </row>
    <row r="404" s="2" customFormat="1" ht="21.75" customHeight="1">
      <c r="A404" s="41"/>
      <c r="B404" s="42"/>
      <c r="C404" s="208" t="s">
        <v>1030</v>
      </c>
      <c r="D404" s="208" t="s">
        <v>148</v>
      </c>
      <c r="E404" s="209" t="s">
        <v>1031</v>
      </c>
      <c r="F404" s="210" t="s">
        <v>1032</v>
      </c>
      <c r="G404" s="211" t="s">
        <v>269</v>
      </c>
      <c r="H404" s="212">
        <v>26</v>
      </c>
      <c r="I404" s="213"/>
      <c r="J404" s="214">
        <f>ROUND(I404*H404,2)</f>
        <v>0</v>
      </c>
      <c r="K404" s="215"/>
      <c r="L404" s="47"/>
      <c r="M404" s="216" t="s">
        <v>19</v>
      </c>
      <c r="N404" s="217" t="s">
        <v>44</v>
      </c>
      <c r="O404" s="87"/>
      <c r="P404" s="218">
        <f>O404*H404</f>
        <v>0</v>
      </c>
      <c r="Q404" s="218">
        <v>0.089999999999999997</v>
      </c>
      <c r="R404" s="218">
        <f>Q404*H404</f>
        <v>2.3399999999999999</v>
      </c>
      <c r="S404" s="218">
        <v>0</v>
      </c>
      <c r="T404" s="219">
        <f>S404*H404</f>
        <v>0</v>
      </c>
      <c r="U404" s="41"/>
      <c r="V404" s="41"/>
      <c r="W404" s="41"/>
      <c r="X404" s="41"/>
      <c r="Y404" s="41"/>
      <c r="Z404" s="41"/>
      <c r="AA404" s="41"/>
      <c r="AB404" s="41"/>
      <c r="AC404" s="41"/>
      <c r="AD404" s="41"/>
      <c r="AE404" s="41"/>
      <c r="AR404" s="220" t="s">
        <v>152</v>
      </c>
      <c r="AT404" s="220" t="s">
        <v>148</v>
      </c>
      <c r="AU404" s="220" t="s">
        <v>83</v>
      </c>
      <c r="AY404" s="20" t="s">
        <v>146</v>
      </c>
      <c r="BE404" s="221">
        <f>IF(N404="základní",J404,0)</f>
        <v>0</v>
      </c>
      <c r="BF404" s="221">
        <f>IF(N404="snížená",J404,0)</f>
        <v>0</v>
      </c>
      <c r="BG404" s="221">
        <f>IF(N404="zákl. přenesená",J404,0)</f>
        <v>0</v>
      </c>
      <c r="BH404" s="221">
        <f>IF(N404="sníž. přenesená",J404,0)</f>
        <v>0</v>
      </c>
      <c r="BI404" s="221">
        <f>IF(N404="nulová",J404,0)</f>
        <v>0</v>
      </c>
      <c r="BJ404" s="20" t="s">
        <v>81</v>
      </c>
      <c r="BK404" s="221">
        <f>ROUND(I404*H404,2)</f>
        <v>0</v>
      </c>
      <c r="BL404" s="20" t="s">
        <v>152</v>
      </c>
      <c r="BM404" s="220" t="s">
        <v>1033</v>
      </c>
    </row>
    <row r="405" s="2" customFormat="1">
      <c r="A405" s="41"/>
      <c r="B405" s="42"/>
      <c r="C405" s="43"/>
      <c r="D405" s="222" t="s">
        <v>154</v>
      </c>
      <c r="E405" s="43"/>
      <c r="F405" s="223" t="s">
        <v>1034</v>
      </c>
      <c r="G405" s="43"/>
      <c r="H405" s="43"/>
      <c r="I405" s="224"/>
      <c r="J405" s="43"/>
      <c r="K405" s="43"/>
      <c r="L405" s="47"/>
      <c r="M405" s="225"/>
      <c r="N405" s="226"/>
      <c r="O405" s="87"/>
      <c r="P405" s="87"/>
      <c r="Q405" s="87"/>
      <c r="R405" s="87"/>
      <c r="S405" s="87"/>
      <c r="T405" s="88"/>
      <c r="U405" s="41"/>
      <c r="V405" s="41"/>
      <c r="W405" s="41"/>
      <c r="X405" s="41"/>
      <c r="Y405" s="41"/>
      <c r="Z405" s="41"/>
      <c r="AA405" s="41"/>
      <c r="AB405" s="41"/>
      <c r="AC405" s="41"/>
      <c r="AD405" s="41"/>
      <c r="AE405" s="41"/>
      <c r="AT405" s="20" t="s">
        <v>154</v>
      </c>
      <c r="AU405" s="20" t="s">
        <v>83</v>
      </c>
    </row>
    <row r="406" s="2" customFormat="1" ht="16.5" customHeight="1">
      <c r="A406" s="41"/>
      <c r="B406" s="42"/>
      <c r="C406" s="261" t="s">
        <v>1035</v>
      </c>
      <c r="D406" s="261" t="s">
        <v>242</v>
      </c>
      <c r="E406" s="262" t="s">
        <v>1036</v>
      </c>
      <c r="F406" s="263" t="s">
        <v>1037</v>
      </c>
      <c r="G406" s="264" t="s">
        <v>269</v>
      </c>
      <c r="H406" s="265">
        <v>20</v>
      </c>
      <c r="I406" s="266"/>
      <c r="J406" s="267">
        <f>ROUND(I406*H406,2)</f>
        <v>0</v>
      </c>
      <c r="K406" s="268"/>
      <c r="L406" s="269"/>
      <c r="M406" s="270" t="s">
        <v>19</v>
      </c>
      <c r="N406" s="271" t="s">
        <v>44</v>
      </c>
      <c r="O406" s="87"/>
      <c r="P406" s="218">
        <f>O406*H406</f>
        <v>0</v>
      </c>
      <c r="Q406" s="218">
        <v>0.070999999999999994</v>
      </c>
      <c r="R406" s="218">
        <f>Q406*H406</f>
        <v>1.4199999999999999</v>
      </c>
      <c r="S406" s="218">
        <v>0</v>
      </c>
      <c r="T406" s="219">
        <f>S406*H406</f>
        <v>0</v>
      </c>
      <c r="U406" s="41"/>
      <c r="V406" s="41"/>
      <c r="W406" s="41"/>
      <c r="X406" s="41"/>
      <c r="Y406" s="41"/>
      <c r="Z406" s="41"/>
      <c r="AA406" s="41"/>
      <c r="AB406" s="41"/>
      <c r="AC406" s="41"/>
      <c r="AD406" s="41"/>
      <c r="AE406" s="41"/>
      <c r="AR406" s="220" t="s">
        <v>196</v>
      </c>
      <c r="AT406" s="220" t="s">
        <v>242</v>
      </c>
      <c r="AU406" s="220" t="s">
        <v>83</v>
      </c>
      <c r="AY406" s="20" t="s">
        <v>146</v>
      </c>
      <c r="BE406" s="221">
        <f>IF(N406="základní",J406,0)</f>
        <v>0</v>
      </c>
      <c r="BF406" s="221">
        <f>IF(N406="snížená",J406,0)</f>
        <v>0</v>
      </c>
      <c r="BG406" s="221">
        <f>IF(N406="zákl. přenesená",J406,0)</f>
        <v>0</v>
      </c>
      <c r="BH406" s="221">
        <f>IF(N406="sníž. přenesená",J406,0)</f>
        <v>0</v>
      </c>
      <c r="BI406" s="221">
        <f>IF(N406="nulová",J406,0)</f>
        <v>0</v>
      </c>
      <c r="BJ406" s="20" t="s">
        <v>81</v>
      </c>
      <c r="BK406" s="221">
        <f>ROUND(I406*H406,2)</f>
        <v>0</v>
      </c>
      <c r="BL406" s="20" t="s">
        <v>152</v>
      </c>
      <c r="BM406" s="220" t="s">
        <v>1038</v>
      </c>
    </row>
    <row r="407" s="2" customFormat="1" ht="21.75" customHeight="1">
      <c r="A407" s="41"/>
      <c r="B407" s="42"/>
      <c r="C407" s="261" t="s">
        <v>1039</v>
      </c>
      <c r="D407" s="261" t="s">
        <v>242</v>
      </c>
      <c r="E407" s="262" t="s">
        <v>1040</v>
      </c>
      <c r="F407" s="263" t="s">
        <v>1041</v>
      </c>
      <c r="G407" s="264" t="s">
        <v>269</v>
      </c>
      <c r="H407" s="265">
        <v>6</v>
      </c>
      <c r="I407" s="266"/>
      <c r="J407" s="267">
        <f>ROUND(I407*H407,2)</f>
        <v>0</v>
      </c>
      <c r="K407" s="268"/>
      <c r="L407" s="269"/>
      <c r="M407" s="270" t="s">
        <v>19</v>
      </c>
      <c r="N407" s="271" t="s">
        <v>44</v>
      </c>
      <c r="O407" s="87"/>
      <c r="P407" s="218">
        <f>O407*H407</f>
        <v>0</v>
      </c>
      <c r="Q407" s="218">
        <v>0.114</v>
      </c>
      <c r="R407" s="218">
        <f>Q407*H407</f>
        <v>0.68400000000000005</v>
      </c>
      <c r="S407" s="218">
        <v>0</v>
      </c>
      <c r="T407" s="219">
        <f>S407*H407</f>
        <v>0</v>
      </c>
      <c r="U407" s="41"/>
      <c r="V407" s="41"/>
      <c r="W407" s="41"/>
      <c r="X407" s="41"/>
      <c r="Y407" s="41"/>
      <c r="Z407" s="41"/>
      <c r="AA407" s="41"/>
      <c r="AB407" s="41"/>
      <c r="AC407" s="41"/>
      <c r="AD407" s="41"/>
      <c r="AE407" s="41"/>
      <c r="AR407" s="220" t="s">
        <v>196</v>
      </c>
      <c r="AT407" s="220" t="s">
        <v>242</v>
      </c>
      <c r="AU407" s="220" t="s">
        <v>83</v>
      </c>
      <c r="AY407" s="20" t="s">
        <v>146</v>
      </c>
      <c r="BE407" s="221">
        <f>IF(N407="základní",J407,0)</f>
        <v>0</v>
      </c>
      <c r="BF407" s="221">
        <f>IF(N407="snížená",J407,0)</f>
        <v>0</v>
      </c>
      <c r="BG407" s="221">
        <f>IF(N407="zákl. přenesená",J407,0)</f>
        <v>0</v>
      </c>
      <c r="BH407" s="221">
        <f>IF(N407="sníž. přenesená",J407,0)</f>
        <v>0</v>
      </c>
      <c r="BI407" s="221">
        <f>IF(N407="nulová",J407,0)</f>
        <v>0</v>
      </c>
      <c r="BJ407" s="20" t="s">
        <v>81</v>
      </c>
      <c r="BK407" s="221">
        <f>ROUND(I407*H407,2)</f>
        <v>0</v>
      </c>
      <c r="BL407" s="20" t="s">
        <v>152</v>
      </c>
      <c r="BM407" s="220" t="s">
        <v>1042</v>
      </c>
    </row>
    <row r="408" s="12" customFormat="1" ht="22.8" customHeight="1">
      <c r="A408" s="12"/>
      <c r="B408" s="192"/>
      <c r="C408" s="193"/>
      <c r="D408" s="194" t="s">
        <v>72</v>
      </c>
      <c r="E408" s="206" t="s">
        <v>203</v>
      </c>
      <c r="F408" s="206" t="s">
        <v>440</v>
      </c>
      <c r="G408" s="193"/>
      <c r="H408" s="193"/>
      <c r="I408" s="196"/>
      <c r="J408" s="207">
        <f>BK408</f>
        <v>0</v>
      </c>
      <c r="K408" s="193"/>
      <c r="L408" s="198"/>
      <c r="M408" s="199"/>
      <c r="N408" s="200"/>
      <c r="O408" s="200"/>
      <c r="P408" s="201">
        <f>SUM(P409:P416)</f>
        <v>0</v>
      </c>
      <c r="Q408" s="200"/>
      <c r="R408" s="201">
        <f>SUM(R409:R416)</f>
        <v>0.031122000000000004</v>
      </c>
      <c r="S408" s="200"/>
      <c r="T408" s="202">
        <f>SUM(T409:T416)</f>
        <v>0</v>
      </c>
      <c r="U408" s="12"/>
      <c r="V408" s="12"/>
      <c r="W408" s="12"/>
      <c r="X408" s="12"/>
      <c r="Y408" s="12"/>
      <c r="Z408" s="12"/>
      <c r="AA408" s="12"/>
      <c r="AB408" s="12"/>
      <c r="AC408" s="12"/>
      <c r="AD408" s="12"/>
      <c r="AE408" s="12"/>
      <c r="AR408" s="203" t="s">
        <v>81</v>
      </c>
      <c r="AT408" s="204" t="s">
        <v>72</v>
      </c>
      <c r="AU408" s="204" t="s">
        <v>81</v>
      </c>
      <c r="AY408" s="203" t="s">
        <v>146</v>
      </c>
      <c r="BK408" s="205">
        <f>SUM(BK409:BK416)</f>
        <v>0</v>
      </c>
    </row>
    <row r="409" s="2" customFormat="1" ht="21.75" customHeight="1">
      <c r="A409" s="41"/>
      <c r="B409" s="42"/>
      <c r="C409" s="208" t="s">
        <v>1043</v>
      </c>
      <c r="D409" s="208" t="s">
        <v>148</v>
      </c>
      <c r="E409" s="209" t="s">
        <v>524</v>
      </c>
      <c r="F409" s="210" t="s">
        <v>525</v>
      </c>
      <c r="G409" s="211" t="s">
        <v>261</v>
      </c>
      <c r="H409" s="212">
        <v>345.80000000000001</v>
      </c>
      <c r="I409" s="213"/>
      <c r="J409" s="214">
        <f>ROUND(I409*H409,2)</f>
        <v>0</v>
      </c>
      <c r="K409" s="215"/>
      <c r="L409" s="47"/>
      <c r="M409" s="216" t="s">
        <v>19</v>
      </c>
      <c r="N409" s="217" t="s">
        <v>44</v>
      </c>
      <c r="O409" s="87"/>
      <c r="P409" s="218">
        <f>O409*H409</f>
        <v>0</v>
      </c>
      <c r="Q409" s="218">
        <v>0</v>
      </c>
      <c r="R409" s="218">
        <f>Q409*H409</f>
        <v>0</v>
      </c>
      <c r="S409" s="218">
        <v>0</v>
      </c>
      <c r="T409" s="219">
        <f>S409*H409</f>
        <v>0</v>
      </c>
      <c r="U409" s="41"/>
      <c r="V409" s="41"/>
      <c r="W409" s="41"/>
      <c r="X409" s="41"/>
      <c r="Y409" s="41"/>
      <c r="Z409" s="41"/>
      <c r="AA409" s="41"/>
      <c r="AB409" s="41"/>
      <c r="AC409" s="41"/>
      <c r="AD409" s="41"/>
      <c r="AE409" s="41"/>
      <c r="AR409" s="220" t="s">
        <v>152</v>
      </c>
      <c r="AT409" s="220" t="s">
        <v>148</v>
      </c>
      <c r="AU409" s="220" t="s">
        <v>83</v>
      </c>
      <c r="AY409" s="20" t="s">
        <v>146</v>
      </c>
      <c r="BE409" s="221">
        <f>IF(N409="základní",J409,0)</f>
        <v>0</v>
      </c>
      <c r="BF409" s="221">
        <f>IF(N409="snížená",J409,0)</f>
        <v>0</v>
      </c>
      <c r="BG409" s="221">
        <f>IF(N409="zákl. přenesená",J409,0)</f>
        <v>0</v>
      </c>
      <c r="BH409" s="221">
        <f>IF(N409="sníž. přenesená",J409,0)</f>
        <v>0</v>
      </c>
      <c r="BI409" s="221">
        <f>IF(N409="nulová",J409,0)</f>
        <v>0</v>
      </c>
      <c r="BJ409" s="20" t="s">
        <v>81</v>
      </c>
      <c r="BK409" s="221">
        <f>ROUND(I409*H409,2)</f>
        <v>0</v>
      </c>
      <c r="BL409" s="20" t="s">
        <v>152</v>
      </c>
      <c r="BM409" s="220" t="s">
        <v>1044</v>
      </c>
    </row>
    <row r="410" s="2" customFormat="1">
      <c r="A410" s="41"/>
      <c r="B410" s="42"/>
      <c r="C410" s="43"/>
      <c r="D410" s="222" t="s">
        <v>154</v>
      </c>
      <c r="E410" s="43"/>
      <c r="F410" s="223" t="s">
        <v>527</v>
      </c>
      <c r="G410" s="43"/>
      <c r="H410" s="43"/>
      <c r="I410" s="224"/>
      <c r="J410" s="43"/>
      <c r="K410" s="43"/>
      <c r="L410" s="47"/>
      <c r="M410" s="225"/>
      <c r="N410" s="226"/>
      <c r="O410" s="87"/>
      <c r="P410" s="87"/>
      <c r="Q410" s="87"/>
      <c r="R410" s="87"/>
      <c r="S410" s="87"/>
      <c r="T410" s="88"/>
      <c r="U410" s="41"/>
      <c r="V410" s="41"/>
      <c r="W410" s="41"/>
      <c r="X410" s="41"/>
      <c r="Y410" s="41"/>
      <c r="Z410" s="41"/>
      <c r="AA410" s="41"/>
      <c r="AB410" s="41"/>
      <c r="AC410" s="41"/>
      <c r="AD410" s="41"/>
      <c r="AE410" s="41"/>
      <c r="AT410" s="20" t="s">
        <v>154</v>
      </c>
      <c r="AU410" s="20" t="s">
        <v>83</v>
      </c>
    </row>
    <row r="411" s="2" customFormat="1" ht="21.75" customHeight="1">
      <c r="A411" s="41"/>
      <c r="B411" s="42"/>
      <c r="C411" s="208" t="s">
        <v>1045</v>
      </c>
      <c r="D411" s="208" t="s">
        <v>148</v>
      </c>
      <c r="E411" s="209" t="s">
        <v>529</v>
      </c>
      <c r="F411" s="210" t="s">
        <v>530</v>
      </c>
      <c r="G411" s="211" t="s">
        <v>261</v>
      </c>
      <c r="H411" s="212">
        <v>345.80000000000001</v>
      </c>
      <c r="I411" s="213"/>
      <c r="J411" s="214">
        <f>ROUND(I411*H411,2)</f>
        <v>0</v>
      </c>
      <c r="K411" s="215"/>
      <c r="L411" s="47"/>
      <c r="M411" s="216" t="s">
        <v>19</v>
      </c>
      <c r="N411" s="217" t="s">
        <v>44</v>
      </c>
      <c r="O411" s="87"/>
      <c r="P411" s="218">
        <f>O411*H411</f>
        <v>0</v>
      </c>
      <c r="Q411" s="218">
        <v>0</v>
      </c>
      <c r="R411" s="218">
        <f>Q411*H411</f>
        <v>0</v>
      </c>
      <c r="S411" s="218">
        <v>0</v>
      </c>
      <c r="T411" s="219">
        <f>S411*H411</f>
        <v>0</v>
      </c>
      <c r="U411" s="41"/>
      <c r="V411" s="41"/>
      <c r="W411" s="41"/>
      <c r="X411" s="41"/>
      <c r="Y411" s="41"/>
      <c r="Z411" s="41"/>
      <c r="AA411" s="41"/>
      <c r="AB411" s="41"/>
      <c r="AC411" s="41"/>
      <c r="AD411" s="41"/>
      <c r="AE411" s="41"/>
      <c r="AR411" s="220" t="s">
        <v>152</v>
      </c>
      <c r="AT411" s="220" t="s">
        <v>148</v>
      </c>
      <c r="AU411" s="220" t="s">
        <v>83</v>
      </c>
      <c r="AY411" s="20" t="s">
        <v>146</v>
      </c>
      <c r="BE411" s="221">
        <f>IF(N411="základní",J411,0)</f>
        <v>0</v>
      </c>
      <c r="BF411" s="221">
        <f>IF(N411="snížená",J411,0)</f>
        <v>0</v>
      </c>
      <c r="BG411" s="221">
        <f>IF(N411="zákl. přenesená",J411,0)</f>
        <v>0</v>
      </c>
      <c r="BH411" s="221">
        <f>IF(N411="sníž. přenesená",J411,0)</f>
        <v>0</v>
      </c>
      <c r="BI411" s="221">
        <f>IF(N411="nulová",J411,0)</f>
        <v>0</v>
      </c>
      <c r="BJ411" s="20" t="s">
        <v>81</v>
      </c>
      <c r="BK411" s="221">
        <f>ROUND(I411*H411,2)</f>
        <v>0</v>
      </c>
      <c r="BL411" s="20" t="s">
        <v>152</v>
      </c>
      <c r="BM411" s="220" t="s">
        <v>1046</v>
      </c>
    </row>
    <row r="412" s="2" customFormat="1">
      <c r="A412" s="41"/>
      <c r="B412" s="42"/>
      <c r="C412" s="43"/>
      <c r="D412" s="222" t="s">
        <v>154</v>
      </c>
      <c r="E412" s="43"/>
      <c r="F412" s="223" t="s">
        <v>532</v>
      </c>
      <c r="G412" s="43"/>
      <c r="H412" s="43"/>
      <c r="I412" s="224"/>
      <c r="J412" s="43"/>
      <c r="K412" s="43"/>
      <c r="L412" s="47"/>
      <c r="M412" s="225"/>
      <c r="N412" s="226"/>
      <c r="O412" s="87"/>
      <c r="P412" s="87"/>
      <c r="Q412" s="87"/>
      <c r="R412" s="87"/>
      <c r="S412" s="87"/>
      <c r="T412" s="88"/>
      <c r="U412" s="41"/>
      <c r="V412" s="41"/>
      <c r="W412" s="41"/>
      <c r="X412" s="41"/>
      <c r="Y412" s="41"/>
      <c r="Z412" s="41"/>
      <c r="AA412" s="41"/>
      <c r="AB412" s="41"/>
      <c r="AC412" s="41"/>
      <c r="AD412" s="41"/>
      <c r="AE412" s="41"/>
      <c r="AT412" s="20" t="s">
        <v>154</v>
      </c>
      <c r="AU412" s="20" t="s">
        <v>83</v>
      </c>
    </row>
    <row r="413" s="2" customFormat="1" ht="24.15" customHeight="1">
      <c r="A413" s="41"/>
      <c r="B413" s="42"/>
      <c r="C413" s="208" t="s">
        <v>1047</v>
      </c>
      <c r="D413" s="208" t="s">
        <v>148</v>
      </c>
      <c r="E413" s="209" t="s">
        <v>534</v>
      </c>
      <c r="F413" s="210" t="s">
        <v>535</v>
      </c>
      <c r="G413" s="211" t="s">
        <v>261</v>
      </c>
      <c r="H413" s="212">
        <v>345.80000000000001</v>
      </c>
      <c r="I413" s="213"/>
      <c r="J413" s="214">
        <f>ROUND(I413*H413,2)</f>
        <v>0</v>
      </c>
      <c r="K413" s="215"/>
      <c r="L413" s="47"/>
      <c r="M413" s="216" t="s">
        <v>19</v>
      </c>
      <c r="N413" s="217" t="s">
        <v>44</v>
      </c>
      <c r="O413" s="87"/>
      <c r="P413" s="218">
        <f>O413*H413</f>
        <v>0</v>
      </c>
      <c r="Q413" s="218">
        <v>9.0000000000000006E-05</v>
      </c>
      <c r="R413" s="218">
        <f>Q413*H413</f>
        <v>0.031122000000000004</v>
      </c>
      <c r="S413" s="218">
        <v>0</v>
      </c>
      <c r="T413" s="219">
        <f>S413*H413</f>
        <v>0</v>
      </c>
      <c r="U413" s="41"/>
      <c r="V413" s="41"/>
      <c r="W413" s="41"/>
      <c r="X413" s="41"/>
      <c r="Y413" s="41"/>
      <c r="Z413" s="41"/>
      <c r="AA413" s="41"/>
      <c r="AB413" s="41"/>
      <c r="AC413" s="41"/>
      <c r="AD413" s="41"/>
      <c r="AE413" s="41"/>
      <c r="AR413" s="220" t="s">
        <v>152</v>
      </c>
      <c r="AT413" s="220" t="s">
        <v>148</v>
      </c>
      <c r="AU413" s="220" t="s">
        <v>83</v>
      </c>
      <c r="AY413" s="20" t="s">
        <v>146</v>
      </c>
      <c r="BE413" s="221">
        <f>IF(N413="základní",J413,0)</f>
        <v>0</v>
      </c>
      <c r="BF413" s="221">
        <f>IF(N413="snížená",J413,0)</f>
        <v>0</v>
      </c>
      <c r="BG413" s="221">
        <f>IF(N413="zákl. přenesená",J413,0)</f>
        <v>0</v>
      </c>
      <c r="BH413" s="221">
        <f>IF(N413="sníž. přenesená",J413,0)</f>
        <v>0</v>
      </c>
      <c r="BI413" s="221">
        <f>IF(N413="nulová",J413,0)</f>
        <v>0</v>
      </c>
      <c r="BJ413" s="20" t="s">
        <v>81</v>
      </c>
      <c r="BK413" s="221">
        <f>ROUND(I413*H413,2)</f>
        <v>0</v>
      </c>
      <c r="BL413" s="20" t="s">
        <v>152</v>
      </c>
      <c r="BM413" s="220" t="s">
        <v>1048</v>
      </c>
    </row>
    <row r="414" s="2" customFormat="1">
      <c r="A414" s="41"/>
      <c r="B414" s="42"/>
      <c r="C414" s="43"/>
      <c r="D414" s="222" t="s">
        <v>154</v>
      </c>
      <c r="E414" s="43"/>
      <c r="F414" s="223" t="s">
        <v>537</v>
      </c>
      <c r="G414" s="43"/>
      <c r="H414" s="43"/>
      <c r="I414" s="224"/>
      <c r="J414" s="43"/>
      <c r="K414" s="43"/>
      <c r="L414" s="47"/>
      <c r="M414" s="225"/>
      <c r="N414" s="226"/>
      <c r="O414" s="87"/>
      <c r="P414" s="87"/>
      <c r="Q414" s="87"/>
      <c r="R414" s="87"/>
      <c r="S414" s="87"/>
      <c r="T414" s="88"/>
      <c r="U414" s="41"/>
      <c r="V414" s="41"/>
      <c r="W414" s="41"/>
      <c r="X414" s="41"/>
      <c r="Y414" s="41"/>
      <c r="Z414" s="41"/>
      <c r="AA414" s="41"/>
      <c r="AB414" s="41"/>
      <c r="AC414" s="41"/>
      <c r="AD414" s="41"/>
      <c r="AE414" s="41"/>
      <c r="AT414" s="20" t="s">
        <v>154</v>
      </c>
      <c r="AU414" s="20" t="s">
        <v>83</v>
      </c>
    </row>
    <row r="415" s="2" customFormat="1" ht="16.5" customHeight="1">
      <c r="A415" s="41"/>
      <c r="B415" s="42"/>
      <c r="C415" s="208" t="s">
        <v>1049</v>
      </c>
      <c r="D415" s="208" t="s">
        <v>148</v>
      </c>
      <c r="E415" s="209" t="s">
        <v>539</v>
      </c>
      <c r="F415" s="210" t="s">
        <v>540</v>
      </c>
      <c r="G415" s="211" t="s">
        <v>261</v>
      </c>
      <c r="H415" s="212">
        <v>345.80000000000001</v>
      </c>
      <c r="I415" s="213"/>
      <c r="J415" s="214">
        <f>ROUND(I415*H415,2)</f>
        <v>0</v>
      </c>
      <c r="K415" s="215"/>
      <c r="L415" s="47"/>
      <c r="M415" s="216" t="s">
        <v>19</v>
      </c>
      <c r="N415" s="217" t="s">
        <v>44</v>
      </c>
      <c r="O415" s="87"/>
      <c r="P415" s="218">
        <f>O415*H415</f>
        <v>0</v>
      </c>
      <c r="Q415" s="218">
        <v>0</v>
      </c>
      <c r="R415" s="218">
        <f>Q415*H415</f>
        <v>0</v>
      </c>
      <c r="S415" s="218">
        <v>0</v>
      </c>
      <c r="T415" s="219">
        <f>S415*H415</f>
        <v>0</v>
      </c>
      <c r="U415" s="41"/>
      <c r="V415" s="41"/>
      <c r="W415" s="41"/>
      <c r="X415" s="41"/>
      <c r="Y415" s="41"/>
      <c r="Z415" s="41"/>
      <c r="AA415" s="41"/>
      <c r="AB415" s="41"/>
      <c r="AC415" s="41"/>
      <c r="AD415" s="41"/>
      <c r="AE415" s="41"/>
      <c r="AR415" s="220" t="s">
        <v>152</v>
      </c>
      <c r="AT415" s="220" t="s">
        <v>148</v>
      </c>
      <c r="AU415" s="220" t="s">
        <v>83</v>
      </c>
      <c r="AY415" s="20" t="s">
        <v>146</v>
      </c>
      <c r="BE415" s="221">
        <f>IF(N415="základní",J415,0)</f>
        <v>0</v>
      </c>
      <c r="BF415" s="221">
        <f>IF(N415="snížená",J415,0)</f>
        <v>0</v>
      </c>
      <c r="BG415" s="221">
        <f>IF(N415="zákl. přenesená",J415,0)</f>
        <v>0</v>
      </c>
      <c r="BH415" s="221">
        <f>IF(N415="sníž. přenesená",J415,0)</f>
        <v>0</v>
      </c>
      <c r="BI415" s="221">
        <f>IF(N415="nulová",J415,0)</f>
        <v>0</v>
      </c>
      <c r="BJ415" s="20" t="s">
        <v>81</v>
      </c>
      <c r="BK415" s="221">
        <f>ROUND(I415*H415,2)</f>
        <v>0</v>
      </c>
      <c r="BL415" s="20" t="s">
        <v>152</v>
      </c>
      <c r="BM415" s="220" t="s">
        <v>1050</v>
      </c>
    </row>
    <row r="416" s="2" customFormat="1">
      <c r="A416" s="41"/>
      <c r="B416" s="42"/>
      <c r="C416" s="43"/>
      <c r="D416" s="222" t="s">
        <v>154</v>
      </c>
      <c r="E416" s="43"/>
      <c r="F416" s="223" t="s">
        <v>542</v>
      </c>
      <c r="G416" s="43"/>
      <c r="H416" s="43"/>
      <c r="I416" s="224"/>
      <c r="J416" s="43"/>
      <c r="K416" s="43"/>
      <c r="L416" s="47"/>
      <c r="M416" s="225"/>
      <c r="N416" s="226"/>
      <c r="O416" s="87"/>
      <c r="P416" s="87"/>
      <c r="Q416" s="87"/>
      <c r="R416" s="87"/>
      <c r="S416" s="87"/>
      <c r="T416" s="88"/>
      <c r="U416" s="41"/>
      <c r="V416" s="41"/>
      <c r="W416" s="41"/>
      <c r="X416" s="41"/>
      <c r="Y416" s="41"/>
      <c r="Z416" s="41"/>
      <c r="AA416" s="41"/>
      <c r="AB416" s="41"/>
      <c r="AC416" s="41"/>
      <c r="AD416" s="41"/>
      <c r="AE416" s="41"/>
      <c r="AT416" s="20" t="s">
        <v>154</v>
      </c>
      <c r="AU416" s="20" t="s">
        <v>83</v>
      </c>
    </row>
    <row r="417" s="12" customFormat="1" ht="22.8" customHeight="1">
      <c r="A417" s="12"/>
      <c r="B417" s="192"/>
      <c r="C417" s="193"/>
      <c r="D417" s="194" t="s">
        <v>72</v>
      </c>
      <c r="E417" s="206" t="s">
        <v>558</v>
      </c>
      <c r="F417" s="206" t="s">
        <v>559</v>
      </c>
      <c r="G417" s="193"/>
      <c r="H417" s="193"/>
      <c r="I417" s="196"/>
      <c r="J417" s="207">
        <f>BK417</f>
        <v>0</v>
      </c>
      <c r="K417" s="193"/>
      <c r="L417" s="198"/>
      <c r="M417" s="199"/>
      <c r="N417" s="200"/>
      <c r="O417" s="200"/>
      <c r="P417" s="201">
        <f>SUM(P418:P428)</f>
        <v>0</v>
      </c>
      <c r="Q417" s="200"/>
      <c r="R417" s="201">
        <f>SUM(R418:R428)</f>
        <v>0</v>
      </c>
      <c r="S417" s="200"/>
      <c r="T417" s="202">
        <f>SUM(T418:T428)</f>
        <v>0</v>
      </c>
      <c r="U417" s="12"/>
      <c r="V417" s="12"/>
      <c r="W417" s="12"/>
      <c r="X417" s="12"/>
      <c r="Y417" s="12"/>
      <c r="Z417" s="12"/>
      <c r="AA417" s="12"/>
      <c r="AB417" s="12"/>
      <c r="AC417" s="12"/>
      <c r="AD417" s="12"/>
      <c r="AE417" s="12"/>
      <c r="AR417" s="203" t="s">
        <v>81</v>
      </c>
      <c r="AT417" s="204" t="s">
        <v>72</v>
      </c>
      <c r="AU417" s="204" t="s">
        <v>81</v>
      </c>
      <c r="AY417" s="203" t="s">
        <v>146</v>
      </c>
      <c r="BK417" s="205">
        <f>SUM(BK418:BK428)</f>
        <v>0</v>
      </c>
    </row>
    <row r="418" s="2" customFormat="1" ht="24.15" customHeight="1">
      <c r="A418" s="41"/>
      <c r="B418" s="42"/>
      <c r="C418" s="208" t="s">
        <v>1051</v>
      </c>
      <c r="D418" s="208" t="s">
        <v>148</v>
      </c>
      <c r="E418" s="209" t="s">
        <v>561</v>
      </c>
      <c r="F418" s="210" t="s">
        <v>562</v>
      </c>
      <c r="G418" s="211" t="s">
        <v>223</v>
      </c>
      <c r="H418" s="212">
        <v>120.967</v>
      </c>
      <c r="I418" s="213"/>
      <c r="J418" s="214">
        <f>ROUND(I418*H418,2)</f>
        <v>0</v>
      </c>
      <c r="K418" s="215"/>
      <c r="L418" s="47"/>
      <c r="M418" s="216" t="s">
        <v>19</v>
      </c>
      <c r="N418" s="217" t="s">
        <v>44</v>
      </c>
      <c r="O418" s="87"/>
      <c r="P418" s="218">
        <f>O418*H418</f>
        <v>0</v>
      </c>
      <c r="Q418" s="218">
        <v>0</v>
      </c>
      <c r="R418" s="218">
        <f>Q418*H418</f>
        <v>0</v>
      </c>
      <c r="S418" s="218">
        <v>0</v>
      </c>
      <c r="T418" s="219">
        <f>S418*H418</f>
        <v>0</v>
      </c>
      <c r="U418" s="41"/>
      <c r="V418" s="41"/>
      <c r="W418" s="41"/>
      <c r="X418" s="41"/>
      <c r="Y418" s="41"/>
      <c r="Z418" s="41"/>
      <c r="AA418" s="41"/>
      <c r="AB418" s="41"/>
      <c r="AC418" s="41"/>
      <c r="AD418" s="41"/>
      <c r="AE418" s="41"/>
      <c r="AR418" s="220" t="s">
        <v>152</v>
      </c>
      <c r="AT418" s="220" t="s">
        <v>148</v>
      </c>
      <c r="AU418" s="220" t="s">
        <v>83</v>
      </c>
      <c r="AY418" s="20" t="s">
        <v>146</v>
      </c>
      <c r="BE418" s="221">
        <f>IF(N418="základní",J418,0)</f>
        <v>0</v>
      </c>
      <c r="BF418" s="221">
        <f>IF(N418="snížená",J418,0)</f>
        <v>0</v>
      </c>
      <c r="BG418" s="221">
        <f>IF(N418="zákl. přenesená",J418,0)</f>
        <v>0</v>
      </c>
      <c r="BH418" s="221">
        <f>IF(N418="sníž. přenesená",J418,0)</f>
        <v>0</v>
      </c>
      <c r="BI418" s="221">
        <f>IF(N418="nulová",J418,0)</f>
        <v>0</v>
      </c>
      <c r="BJ418" s="20" t="s">
        <v>81</v>
      </c>
      <c r="BK418" s="221">
        <f>ROUND(I418*H418,2)</f>
        <v>0</v>
      </c>
      <c r="BL418" s="20" t="s">
        <v>152</v>
      </c>
      <c r="BM418" s="220" t="s">
        <v>1052</v>
      </c>
    </row>
    <row r="419" s="2" customFormat="1">
      <c r="A419" s="41"/>
      <c r="B419" s="42"/>
      <c r="C419" s="43"/>
      <c r="D419" s="222" t="s">
        <v>154</v>
      </c>
      <c r="E419" s="43"/>
      <c r="F419" s="223" t="s">
        <v>564</v>
      </c>
      <c r="G419" s="43"/>
      <c r="H419" s="43"/>
      <c r="I419" s="224"/>
      <c r="J419" s="43"/>
      <c r="K419" s="43"/>
      <c r="L419" s="47"/>
      <c r="M419" s="225"/>
      <c r="N419" s="226"/>
      <c r="O419" s="87"/>
      <c r="P419" s="87"/>
      <c r="Q419" s="87"/>
      <c r="R419" s="87"/>
      <c r="S419" s="87"/>
      <c r="T419" s="88"/>
      <c r="U419" s="41"/>
      <c r="V419" s="41"/>
      <c r="W419" s="41"/>
      <c r="X419" s="41"/>
      <c r="Y419" s="41"/>
      <c r="Z419" s="41"/>
      <c r="AA419" s="41"/>
      <c r="AB419" s="41"/>
      <c r="AC419" s="41"/>
      <c r="AD419" s="41"/>
      <c r="AE419" s="41"/>
      <c r="AT419" s="20" t="s">
        <v>154</v>
      </c>
      <c r="AU419" s="20" t="s">
        <v>83</v>
      </c>
    </row>
    <row r="420" s="2" customFormat="1" ht="24.15" customHeight="1">
      <c r="A420" s="41"/>
      <c r="B420" s="42"/>
      <c r="C420" s="208" t="s">
        <v>1053</v>
      </c>
      <c r="D420" s="208" t="s">
        <v>148</v>
      </c>
      <c r="E420" s="209" t="s">
        <v>566</v>
      </c>
      <c r="F420" s="210" t="s">
        <v>567</v>
      </c>
      <c r="G420" s="211" t="s">
        <v>223</v>
      </c>
      <c r="H420" s="212">
        <v>1693.538</v>
      </c>
      <c r="I420" s="213"/>
      <c r="J420" s="214">
        <f>ROUND(I420*H420,2)</f>
        <v>0</v>
      </c>
      <c r="K420" s="215"/>
      <c r="L420" s="47"/>
      <c r="M420" s="216" t="s">
        <v>19</v>
      </c>
      <c r="N420" s="217" t="s">
        <v>44</v>
      </c>
      <c r="O420" s="87"/>
      <c r="P420" s="218">
        <f>O420*H420</f>
        <v>0</v>
      </c>
      <c r="Q420" s="218">
        <v>0</v>
      </c>
      <c r="R420" s="218">
        <f>Q420*H420</f>
        <v>0</v>
      </c>
      <c r="S420" s="218">
        <v>0</v>
      </c>
      <c r="T420" s="219">
        <f>S420*H420</f>
        <v>0</v>
      </c>
      <c r="U420" s="41"/>
      <c r="V420" s="41"/>
      <c r="W420" s="41"/>
      <c r="X420" s="41"/>
      <c r="Y420" s="41"/>
      <c r="Z420" s="41"/>
      <c r="AA420" s="41"/>
      <c r="AB420" s="41"/>
      <c r="AC420" s="41"/>
      <c r="AD420" s="41"/>
      <c r="AE420" s="41"/>
      <c r="AR420" s="220" t="s">
        <v>152</v>
      </c>
      <c r="AT420" s="220" t="s">
        <v>148</v>
      </c>
      <c r="AU420" s="220" t="s">
        <v>83</v>
      </c>
      <c r="AY420" s="20" t="s">
        <v>146</v>
      </c>
      <c r="BE420" s="221">
        <f>IF(N420="základní",J420,0)</f>
        <v>0</v>
      </c>
      <c r="BF420" s="221">
        <f>IF(N420="snížená",J420,0)</f>
        <v>0</v>
      </c>
      <c r="BG420" s="221">
        <f>IF(N420="zákl. přenesená",J420,0)</f>
        <v>0</v>
      </c>
      <c r="BH420" s="221">
        <f>IF(N420="sníž. přenesená",J420,0)</f>
        <v>0</v>
      </c>
      <c r="BI420" s="221">
        <f>IF(N420="nulová",J420,0)</f>
        <v>0</v>
      </c>
      <c r="BJ420" s="20" t="s">
        <v>81</v>
      </c>
      <c r="BK420" s="221">
        <f>ROUND(I420*H420,2)</f>
        <v>0</v>
      </c>
      <c r="BL420" s="20" t="s">
        <v>152</v>
      </c>
      <c r="BM420" s="220" t="s">
        <v>1054</v>
      </c>
    </row>
    <row r="421" s="2" customFormat="1">
      <c r="A421" s="41"/>
      <c r="B421" s="42"/>
      <c r="C421" s="43"/>
      <c r="D421" s="222" t="s">
        <v>154</v>
      </c>
      <c r="E421" s="43"/>
      <c r="F421" s="223" t="s">
        <v>569</v>
      </c>
      <c r="G421" s="43"/>
      <c r="H421" s="43"/>
      <c r="I421" s="224"/>
      <c r="J421" s="43"/>
      <c r="K421" s="43"/>
      <c r="L421" s="47"/>
      <c r="M421" s="225"/>
      <c r="N421" s="226"/>
      <c r="O421" s="87"/>
      <c r="P421" s="87"/>
      <c r="Q421" s="87"/>
      <c r="R421" s="87"/>
      <c r="S421" s="87"/>
      <c r="T421" s="88"/>
      <c r="U421" s="41"/>
      <c r="V421" s="41"/>
      <c r="W421" s="41"/>
      <c r="X421" s="41"/>
      <c r="Y421" s="41"/>
      <c r="Z421" s="41"/>
      <c r="AA421" s="41"/>
      <c r="AB421" s="41"/>
      <c r="AC421" s="41"/>
      <c r="AD421" s="41"/>
      <c r="AE421" s="41"/>
      <c r="AT421" s="20" t="s">
        <v>154</v>
      </c>
      <c r="AU421" s="20" t="s">
        <v>83</v>
      </c>
    </row>
    <row r="422" s="13" customFormat="1">
      <c r="A422" s="13"/>
      <c r="B422" s="229"/>
      <c r="C422" s="230"/>
      <c r="D422" s="227" t="s">
        <v>184</v>
      </c>
      <c r="E422" s="230"/>
      <c r="F422" s="232" t="s">
        <v>1055</v>
      </c>
      <c r="G422" s="230"/>
      <c r="H422" s="233">
        <v>1693.538</v>
      </c>
      <c r="I422" s="234"/>
      <c r="J422" s="230"/>
      <c r="K422" s="230"/>
      <c r="L422" s="235"/>
      <c r="M422" s="236"/>
      <c r="N422" s="237"/>
      <c r="O422" s="237"/>
      <c r="P422" s="237"/>
      <c r="Q422" s="237"/>
      <c r="R422" s="237"/>
      <c r="S422" s="237"/>
      <c r="T422" s="238"/>
      <c r="U422" s="13"/>
      <c r="V422" s="13"/>
      <c r="W422" s="13"/>
      <c r="X422" s="13"/>
      <c r="Y422" s="13"/>
      <c r="Z422" s="13"/>
      <c r="AA422" s="13"/>
      <c r="AB422" s="13"/>
      <c r="AC422" s="13"/>
      <c r="AD422" s="13"/>
      <c r="AE422" s="13"/>
      <c r="AT422" s="239" t="s">
        <v>184</v>
      </c>
      <c r="AU422" s="239" t="s">
        <v>83</v>
      </c>
      <c r="AV422" s="13" t="s">
        <v>83</v>
      </c>
      <c r="AW422" s="13" t="s">
        <v>4</v>
      </c>
      <c r="AX422" s="13" t="s">
        <v>81</v>
      </c>
      <c r="AY422" s="239" t="s">
        <v>146</v>
      </c>
    </row>
    <row r="423" s="2" customFormat="1" ht="24.15" customHeight="1">
      <c r="A423" s="41"/>
      <c r="B423" s="42"/>
      <c r="C423" s="208" t="s">
        <v>1056</v>
      </c>
      <c r="D423" s="208" t="s">
        <v>148</v>
      </c>
      <c r="E423" s="209" t="s">
        <v>1057</v>
      </c>
      <c r="F423" s="210" t="s">
        <v>1058</v>
      </c>
      <c r="G423" s="211" t="s">
        <v>223</v>
      </c>
      <c r="H423" s="212">
        <v>0.90000000000000002</v>
      </c>
      <c r="I423" s="213"/>
      <c r="J423" s="214">
        <f>ROUND(I423*H423,2)</f>
        <v>0</v>
      </c>
      <c r="K423" s="215"/>
      <c r="L423" s="47"/>
      <c r="M423" s="216" t="s">
        <v>19</v>
      </c>
      <c r="N423" s="217" t="s">
        <v>44</v>
      </c>
      <c r="O423" s="87"/>
      <c r="P423" s="218">
        <f>O423*H423</f>
        <v>0</v>
      </c>
      <c r="Q423" s="218">
        <v>0</v>
      </c>
      <c r="R423" s="218">
        <f>Q423*H423</f>
        <v>0</v>
      </c>
      <c r="S423" s="218">
        <v>0</v>
      </c>
      <c r="T423" s="219">
        <f>S423*H423</f>
        <v>0</v>
      </c>
      <c r="U423" s="41"/>
      <c r="V423" s="41"/>
      <c r="W423" s="41"/>
      <c r="X423" s="41"/>
      <c r="Y423" s="41"/>
      <c r="Z423" s="41"/>
      <c r="AA423" s="41"/>
      <c r="AB423" s="41"/>
      <c r="AC423" s="41"/>
      <c r="AD423" s="41"/>
      <c r="AE423" s="41"/>
      <c r="AR423" s="220" t="s">
        <v>152</v>
      </c>
      <c r="AT423" s="220" t="s">
        <v>148</v>
      </c>
      <c r="AU423" s="220" t="s">
        <v>83</v>
      </c>
      <c r="AY423" s="20" t="s">
        <v>146</v>
      </c>
      <c r="BE423" s="221">
        <f>IF(N423="základní",J423,0)</f>
        <v>0</v>
      </c>
      <c r="BF423" s="221">
        <f>IF(N423="snížená",J423,0)</f>
        <v>0</v>
      </c>
      <c r="BG423" s="221">
        <f>IF(N423="zákl. přenesená",J423,0)</f>
        <v>0</v>
      </c>
      <c r="BH423" s="221">
        <f>IF(N423="sníž. přenesená",J423,0)</f>
        <v>0</v>
      </c>
      <c r="BI423" s="221">
        <f>IF(N423="nulová",J423,0)</f>
        <v>0</v>
      </c>
      <c r="BJ423" s="20" t="s">
        <v>81</v>
      </c>
      <c r="BK423" s="221">
        <f>ROUND(I423*H423,2)</f>
        <v>0</v>
      </c>
      <c r="BL423" s="20" t="s">
        <v>152</v>
      </c>
      <c r="BM423" s="220" t="s">
        <v>1059</v>
      </c>
    </row>
    <row r="424" s="2" customFormat="1">
      <c r="A424" s="41"/>
      <c r="B424" s="42"/>
      <c r="C424" s="43"/>
      <c r="D424" s="222" t="s">
        <v>154</v>
      </c>
      <c r="E424" s="43"/>
      <c r="F424" s="223" t="s">
        <v>1060</v>
      </c>
      <c r="G424" s="43"/>
      <c r="H424" s="43"/>
      <c r="I424" s="224"/>
      <c r="J424" s="43"/>
      <c r="K424" s="43"/>
      <c r="L424" s="47"/>
      <c r="M424" s="225"/>
      <c r="N424" s="226"/>
      <c r="O424" s="87"/>
      <c r="P424" s="87"/>
      <c r="Q424" s="87"/>
      <c r="R424" s="87"/>
      <c r="S424" s="87"/>
      <c r="T424" s="88"/>
      <c r="U424" s="41"/>
      <c r="V424" s="41"/>
      <c r="W424" s="41"/>
      <c r="X424" s="41"/>
      <c r="Y424" s="41"/>
      <c r="Z424" s="41"/>
      <c r="AA424" s="41"/>
      <c r="AB424" s="41"/>
      <c r="AC424" s="41"/>
      <c r="AD424" s="41"/>
      <c r="AE424" s="41"/>
      <c r="AT424" s="20" t="s">
        <v>154</v>
      </c>
      <c r="AU424" s="20" t="s">
        <v>83</v>
      </c>
    </row>
    <row r="425" s="2" customFormat="1" ht="24.15" customHeight="1">
      <c r="A425" s="41"/>
      <c r="B425" s="42"/>
      <c r="C425" s="208" t="s">
        <v>1061</v>
      </c>
      <c r="D425" s="208" t="s">
        <v>148</v>
      </c>
      <c r="E425" s="209" t="s">
        <v>572</v>
      </c>
      <c r="F425" s="210" t="s">
        <v>222</v>
      </c>
      <c r="G425" s="211" t="s">
        <v>223</v>
      </c>
      <c r="H425" s="212">
        <v>80.045000000000002</v>
      </c>
      <c r="I425" s="213"/>
      <c r="J425" s="214">
        <f>ROUND(I425*H425,2)</f>
        <v>0</v>
      </c>
      <c r="K425" s="215"/>
      <c r="L425" s="47"/>
      <c r="M425" s="216" t="s">
        <v>19</v>
      </c>
      <c r="N425" s="217" t="s">
        <v>44</v>
      </c>
      <c r="O425" s="87"/>
      <c r="P425" s="218">
        <f>O425*H425</f>
        <v>0</v>
      </c>
      <c r="Q425" s="218">
        <v>0</v>
      </c>
      <c r="R425" s="218">
        <f>Q425*H425</f>
        <v>0</v>
      </c>
      <c r="S425" s="218">
        <v>0</v>
      </c>
      <c r="T425" s="219">
        <f>S425*H425</f>
        <v>0</v>
      </c>
      <c r="U425" s="41"/>
      <c r="V425" s="41"/>
      <c r="W425" s="41"/>
      <c r="X425" s="41"/>
      <c r="Y425" s="41"/>
      <c r="Z425" s="41"/>
      <c r="AA425" s="41"/>
      <c r="AB425" s="41"/>
      <c r="AC425" s="41"/>
      <c r="AD425" s="41"/>
      <c r="AE425" s="41"/>
      <c r="AR425" s="220" t="s">
        <v>152</v>
      </c>
      <c r="AT425" s="220" t="s">
        <v>148</v>
      </c>
      <c r="AU425" s="220" t="s">
        <v>83</v>
      </c>
      <c r="AY425" s="20" t="s">
        <v>146</v>
      </c>
      <c r="BE425" s="221">
        <f>IF(N425="základní",J425,0)</f>
        <v>0</v>
      </c>
      <c r="BF425" s="221">
        <f>IF(N425="snížená",J425,0)</f>
        <v>0</v>
      </c>
      <c r="BG425" s="221">
        <f>IF(N425="zákl. přenesená",J425,0)</f>
        <v>0</v>
      </c>
      <c r="BH425" s="221">
        <f>IF(N425="sníž. přenesená",J425,0)</f>
        <v>0</v>
      </c>
      <c r="BI425" s="221">
        <f>IF(N425="nulová",J425,0)</f>
        <v>0</v>
      </c>
      <c r="BJ425" s="20" t="s">
        <v>81</v>
      </c>
      <c r="BK425" s="221">
        <f>ROUND(I425*H425,2)</f>
        <v>0</v>
      </c>
      <c r="BL425" s="20" t="s">
        <v>152</v>
      </c>
      <c r="BM425" s="220" t="s">
        <v>1062</v>
      </c>
    </row>
    <row r="426" s="2" customFormat="1">
      <c r="A426" s="41"/>
      <c r="B426" s="42"/>
      <c r="C426" s="43"/>
      <c r="D426" s="222" t="s">
        <v>154</v>
      </c>
      <c r="E426" s="43"/>
      <c r="F426" s="223" t="s">
        <v>574</v>
      </c>
      <c r="G426" s="43"/>
      <c r="H426" s="43"/>
      <c r="I426" s="224"/>
      <c r="J426" s="43"/>
      <c r="K426" s="43"/>
      <c r="L426" s="47"/>
      <c r="M426" s="225"/>
      <c r="N426" s="226"/>
      <c r="O426" s="87"/>
      <c r="P426" s="87"/>
      <c r="Q426" s="87"/>
      <c r="R426" s="87"/>
      <c r="S426" s="87"/>
      <c r="T426" s="88"/>
      <c r="U426" s="41"/>
      <c r="V426" s="41"/>
      <c r="W426" s="41"/>
      <c r="X426" s="41"/>
      <c r="Y426" s="41"/>
      <c r="Z426" s="41"/>
      <c r="AA426" s="41"/>
      <c r="AB426" s="41"/>
      <c r="AC426" s="41"/>
      <c r="AD426" s="41"/>
      <c r="AE426" s="41"/>
      <c r="AT426" s="20" t="s">
        <v>154</v>
      </c>
      <c r="AU426" s="20" t="s">
        <v>83</v>
      </c>
    </row>
    <row r="427" s="2" customFormat="1" ht="24.15" customHeight="1">
      <c r="A427" s="41"/>
      <c r="B427" s="42"/>
      <c r="C427" s="208" t="s">
        <v>1063</v>
      </c>
      <c r="D427" s="208" t="s">
        <v>148</v>
      </c>
      <c r="E427" s="209" t="s">
        <v>577</v>
      </c>
      <c r="F427" s="210" t="s">
        <v>578</v>
      </c>
      <c r="G427" s="211" t="s">
        <v>223</v>
      </c>
      <c r="H427" s="212">
        <v>40.021999999999998</v>
      </c>
      <c r="I427" s="213"/>
      <c r="J427" s="214">
        <f>ROUND(I427*H427,2)</f>
        <v>0</v>
      </c>
      <c r="K427" s="215"/>
      <c r="L427" s="47"/>
      <c r="M427" s="216" t="s">
        <v>19</v>
      </c>
      <c r="N427" s="217" t="s">
        <v>44</v>
      </c>
      <c r="O427" s="87"/>
      <c r="P427" s="218">
        <f>O427*H427</f>
        <v>0</v>
      </c>
      <c r="Q427" s="218">
        <v>0</v>
      </c>
      <c r="R427" s="218">
        <f>Q427*H427</f>
        <v>0</v>
      </c>
      <c r="S427" s="218">
        <v>0</v>
      </c>
      <c r="T427" s="219">
        <f>S427*H427</f>
        <v>0</v>
      </c>
      <c r="U427" s="41"/>
      <c r="V427" s="41"/>
      <c r="W427" s="41"/>
      <c r="X427" s="41"/>
      <c r="Y427" s="41"/>
      <c r="Z427" s="41"/>
      <c r="AA427" s="41"/>
      <c r="AB427" s="41"/>
      <c r="AC427" s="41"/>
      <c r="AD427" s="41"/>
      <c r="AE427" s="41"/>
      <c r="AR427" s="220" t="s">
        <v>152</v>
      </c>
      <c r="AT427" s="220" t="s">
        <v>148</v>
      </c>
      <c r="AU427" s="220" t="s">
        <v>83</v>
      </c>
      <c r="AY427" s="20" t="s">
        <v>146</v>
      </c>
      <c r="BE427" s="221">
        <f>IF(N427="základní",J427,0)</f>
        <v>0</v>
      </c>
      <c r="BF427" s="221">
        <f>IF(N427="snížená",J427,0)</f>
        <v>0</v>
      </c>
      <c r="BG427" s="221">
        <f>IF(N427="zákl. přenesená",J427,0)</f>
        <v>0</v>
      </c>
      <c r="BH427" s="221">
        <f>IF(N427="sníž. přenesená",J427,0)</f>
        <v>0</v>
      </c>
      <c r="BI427" s="221">
        <f>IF(N427="nulová",J427,0)</f>
        <v>0</v>
      </c>
      <c r="BJ427" s="20" t="s">
        <v>81</v>
      </c>
      <c r="BK427" s="221">
        <f>ROUND(I427*H427,2)</f>
        <v>0</v>
      </c>
      <c r="BL427" s="20" t="s">
        <v>152</v>
      </c>
      <c r="BM427" s="220" t="s">
        <v>1064</v>
      </c>
    </row>
    <row r="428" s="2" customFormat="1">
      <c r="A428" s="41"/>
      <c r="B428" s="42"/>
      <c r="C428" s="43"/>
      <c r="D428" s="222" t="s">
        <v>154</v>
      </c>
      <c r="E428" s="43"/>
      <c r="F428" s="223" t="s">
        <v>580</v>
      </c>
      <c r="G428" s="43"/>
      <c r="H428" s="43"/>
      <c r="I428" s="224"/>
      <c r="J428" s="43"/>
      <c r="K428" s="43"/>
      <c r="L428" s="47"/>
      <c r="M428" s="225"/>
      <c r="N428" s="226"/>
      <c r="O428" s="87"/>
      <c r="P428" s="87"/>
      <c r="Q428" s="87"/>
      <c r="R428" s="87"/>
      <c r="S428" s="87"/>
      <c r="T428" s="88"/>
      <c r="U428" s="41"/>
      <c r="V428" s="41"/>
      <c r="W428" s="41"/>
      <c r="X428" s="41"/>
      <c r="Y428" s="41"/>
      <c r="Z428" s="41"/>
      <c r="AA428" s="41"/>
      <c r="AB428" s="41"/>
      <c r="AC428" s="41"/>
      <c r="AD428" s="41"/>
      <c r="AE428" s="41"/>
      <c r="AT428" s="20" t="s">
        <v>154</v>
      </c>
      <c r="AU428" s="20" t="s">
        <v>83</v>
      </c>
    </row>
    <row r="429" s="12" customFormat="1" ht="22.8" customHeight="1">
      <c r="A429" s="12"/>
      <c r="B429" s="192"/>
      <c r="C429" s="193"/>
      <c r="D429" s="194" t="s">
        <v>72</v>
      </c>
      <c r="E429" s="206" t="s">
        <v>582</v>
      </c>
      <c r="F429" s="206" t="s">
        <v>583</v>
      </c>
      <c r="G429" s="193"/>
      <c r="H429" s="193"/>
      <c r="I429" s="196"/>
      <c r="J429" s="207">
        <f>BK429</f>
        <v>0</v>
      </c>
      <c r="K429" s="193"/>
      <c r="L429" s="198"/>
      <c r="M429" s="199"/>
      <c r="N429" s="200"/>
      <c r="O429" s="200"/>
      <c r="P429" s="201">
        <f>SUM(P430:P433)</f>
        <v>0</v>
      </c>
      <c r="Q429" s="200"/>
      <c r="R429" s="201">
        <f>SUM(R430:R433)</f>
        <v>0</v>
      </c>
      <c r="S429" s="200"/>
      <c r="T429" s="202">
        <f>SUM(T430:T433)</f>
        <v>0</v>
      </c>
      <c r="U429" s="12"/>
      <c r="V429" s="12"/>
      <c r="W429" s="12"/>
      <c r="X429" s="12"/>
      <c r="Y429" s="12"/>
      <c r="Z429" s="12"/>
      <c r="AA429" s="12"/>
      <c r="AB429" s="12"/>
      <c r="AC429" s="12"/>
      <c r="AD429" s="12"/>
      <c r="AE429" s="12"/>
      <c r="AR429" s="203" t="s">
        <v>81</v>
      </c>
      <c r="AT429" s="204" t="s">
        <v>72</v>
      </c>
      <c r="AU429" s="204" t="s">
        <v>81</v>
      </c>
      <c r="AY429" s="203" t="s">
        <v>146</v>
      </c>
      <c r="BK429" s="205">
        <f>SUM(BK430:BK433)</f>
        <v>0</v>
      </c>
    </row>
    <row r="430" s="2" customFormat="1" ht="24.15" customHeight="1">
      <c r="A430" s="41"/>
      <c r="B430" s="42"/>
      <c r="C430" s="208" t="s">
        <v>1065</v>
      </c>
      <c r="D430" s="208" t="s">
        <v>148</v>
      </c>
      <c r="E430" s="209" t="s">
        <v>1066</v>
      </c>
      <c r="F430" s="210" t="s">
        <v>1067</v>
      </c>
      <c r="G430" s="211" t="s">
        <v>223</v>
      </c>
      <c r="H430" s="212">
        <v>272.541</v>
      </c>
      <c r="I430" s="213"/>
      <c r="J430" s="214">
        <f>ROUND(I430*H430,2)</f>
        <v>0</v>
      </c>
      <c r="K430" s="215"/>
      <c r="L430" s="47"/>
      <c r="M430" s="216" t="s">
        <v>19</v>
      </c>
      <c r="N430" s="217" t="s">
        <v>44</v>
      </c>
      <c r="O430" s="87"/>
      <c r="P430" s="218">
        <f>O430*H430</f>
        <v>0</v>
      </c>
      <c r="Q430" s="218">
        <v>0</v>
      </c>
      <c r="R430" s="218">
        <f>Q430*H430</f>
        <v>0</v>
      </c>
      <c r="S430" s="218">
        <v>0</v>
      </c>
      <c r="T430" s="219">
        <f>S430*H430</f>
        <v>0</v>
      </c>
      <c r="U430" s="41"/>
      <c r="V430" s="41"/>
      <c r="W430" s="41"/>
      <c r="X430" s="41"/>
      <c r="Y430" s="41"/>
      <c r="Z430" s="41"/>
      <c r="AA430" s="41"/>
      <c r="AB430" s="41"/>
      <c r="AC430" s="41"/>
      <c r="AD430" s="41"/>
      <c r="AE430" s="41"/>
      <c r="AR430" s="220" t="s">
        <v>152</v>
      </c>
      <c r="AT430" s="220" t="s">
        <v>148</v>
      </c>
      <c r="AU430" s="220" t="s">
        <v>83</v>
      </c>
      <c r="AY430" s="20" t="s">
        <v>146</v>
      </c>
      <c r="BE430" s="221">
        <f>IF(N430="základní",J430,0)</f>
        <v>0</v>
      </c>
      <c r="BF430" s="221">
        <f>IF(N430="snížená",J430,0)</f>
        <v>0</v>
      </c>
      <c r="BG430" s="221">
        <f>IF(N430="zákl. přenesená",J430,0)</f>
        <v>0</v>
      </c>
      <c r="BH430" s="221">
        <f>IF(N430="sníž. přenesená",J430,0)</f>
        <v>0</v>
      </c>
      <c r="BI430" s="221">
        <f>IF(N430="nulová",J430,0)</f>
        <v>0</v>
      </c>
      <c r="BJ430" s="20" t="s">
        <v>81</v>
      </c>
      <c r="BK430" s="221">
        <f>ROUND(I430*H430,2)</f>
        <v>0</v>
      </c>
      <c r="BL430" s="20" t="s">
        <v>152</v>
      </c>
      <c r="BM430" s="220" t="s">
        <v>1068</v>
      </c>
    </row>
    <row r="431" s="2" customFormat="1">
      <c r="A431" s="41"/>
      <c r="B431" s="42"/>
      <c r="C431" s="43"/>
      <c r="D431" s="222" t="s">
        <v>154</v>
      </c>
      <c r="E431" s="43"/>
      <c r="F431" s="223" t="s">
        <v>1069</v>
      </c>
      <c r="G431" s="43"/>
      <c r="H431" s="43"/>
      <c r="I431" s="224"/>
      <c r="J431" s="43"/>
      <c r="K431" s="43"/>
      <c r="L431" s="47"/>
      <c r="M431" s="225"/>
      <c r="N431" s="226"/>
      <c r="O431" s="87"/>
      <c r="P431" s="87"/>
      <c r="Q431" s="87"/>
      <c r="R431" s="87"/>
      <c r="S431" s="87"/>
      <c r="T431" s="88"/>
      <c r="U431" s="41"/>
      <c r="V431" s="41"/>
      <c r="W431" s="41"/>
      <c r="X431" s="41"/>
      <c r="Y431" s="41"/>
      <c r="Z431" s="41"/>
      <c r="AA431" s="41"/>
      <c r="AB431" s="41"/>
      <c r="AC431" s="41"/>
      <c r="AD431" s="41"/>
      <c r="AE431" s="41"/>
      <c r="AT431" s="20" t="s">
        <v>154</v>
      </c>
      <c r="AU431" s="20" t="s">
        <v>83</v>
      </c>
    </row>
    <row r="432" s="2" customFormat="1" ht="24.15" customHeight="1">
      <c r="A432" s="41"/>
      <c r="B432" s="42"/>
      <c r="C432" s="208" t="s">
        <v>1070</v>
      </c>
      <c r="D432" s="208" t="s">
        <v>148</v>
      </c>
      <c r="E432" s="209" t="s">
        <v>1071</v>
      </c>
      <c r="F432" s="210" t="s">
        <v>1072</v>
      </c>
      <c r="G432" s="211" t="s">
        <v>223</v>
      </c>
      <c r="H432" s="212">
        <v>272.541</v>
      </c>
      <c r="I432" s="213"/>
      <c r="J432" s="214">
        <f>ROUND(I432*H432,2)</f>
        <v>0</v>
      </c>
      <c r="K432" s="215"/>
      <c r="L432" s="47"/>
      <c r="M432" s="216" t="s">
        <v>19</v>
      </c>
      <c r="N432" s="217" t="s">
        <v>44</v>
      </c>
      <c r="O432" s="87"/>
      <c r="P432" s="218">
        <f>O432*H432</f>
        <v>0</v>
      </c>
      <c r="Q432" s="218">
        <v>0</v>
      </c>
      <c r="R432" s="218">
        <f>Q432*H432</f>
        <v>0</v>
      </c>
      <c r="S432" s="218">
        <v>0</v>
      </c>
      <c r="T432" s="219">
        <f>S432*H432</f>
        <v>0</v>
      </c>
      <c r="U432" s="41"/>
      <c r="V432" s="41"/>
      <c r="W432" s="41"/>
      <c r="X432" s="41"/>
      <c r="Y432" s="41"/>
      <c r="Z432" s="41"/>
      <c r="AA432" s="41"/>
      <c r="AB432" s="41"/>
      <c r="AC432" s="41"/>
      <c r="AD432" s="41"/>
      <c r="AE432" s="41"/>
      <c r="AR432" s="220" t="s">
        <v>152</v>
      </c>
      <c r="AT432" s="220" t="s">
        <v>148</v>
      </c>
      <c r="AU432" s="220" t="s">
        <v>83</v>
      </c>
      <c r="AY432" s="20" t="s">
        <v>146</v>
      </c>
      <c r="BE432" s="221">
        <f>IF(N432="základní",J432,0)</f>
        <v>0</v>
      </c>
      <c r="BF432" s="221">
        <f>IF(N432="snížená",J432,0)</f>
        <v>0</v>
      </c>
      <c r="BG432" s="221">
        <f>IF(N432="zákl. přenesená",J432,0)</f>
        <v>0</v>
      </c>
      <c r="BH432" s="221">
        <f>IF(N432="sníž. přenesená",J432,0)</f>
        <v>0</v>
      </c>
      <c r="BI432" s="221">
        <f>IF(N432="nulová",J432,0)</f>
        <v>0</v>
      </c>
      <c r="BJ432" s="20" t="s">
        <v>81</v>
      </c>
      <c r="BK432" s="221">
        <f>ROUND(I432*H432,2)</f>
        <v>0</v>
      </c>
      <c r="BL432" s="20" t="s">
        <v>152</v>
      </c>
      <c r="BM432" s="220" t="s">
        <v>1073</v>
      </c>
    </row>
    <row r="433" s="2" customFormat="1">
      <c r="A433" s="41"/>
      <c r="B433" s="42"/>
      <c r="C433" s="43"/>
      <c r="D433" s="222" t="s">
        <v>154</v>
      </c>
      <c r="E433" s="43"/>
      <c r="F433" s="223" t="s">
        <v>1074</v>
      </c>
      <c r="G433" s="43"/>
      <c r="H433" s="43"/>
      <c r="I433" s="224"/>
      <c r="J433" s="43"/>
      <c r="K433" s="43"/>
      <c r="L433" s="47"/>
      <c r="M433" s="272"/>
      <c r="N433" s="273"/>
      <c r="O433" s="274"/>
      <c r="P433" s="274"/>
      <c r="Q433" s="274"/>
      <c r="R433" s="274"/>
      <c r="S433" s="274"/>
      <c r="T433" s="275"/>
      <c r="U433" s="41"/>
      <c r="V433" s="41"/>
      <c r="W433" s="41"/>
      <c r="X433" s="41"/>
      <c r="Y433" s="41"/>
      <c r="Z433" s="41"/>
      <c r="AA433" s="41"/>
      <c r="AB433" s="41"/>
      <c r="AC433" s="41"/>
      <c r="AD433" s="41"/>
      <c r="AE433" s="41"/>
      <c r="AT433" s="20" t="s">
        <v>154</v>
      </c>
      <c r="AU433" s="20" t="s">
        <v>83</v>
      </c>
    </row>
    <row r="434" s="2" customFormat="1" ht="6.96" customHeight="1">
      <c r="A434" s="41"/>
      <c r="B434" s="62"/>
      <c r="C434" s="63"/>
      <c r="D434" s="63"/>
      <c r="E434" s="63"/>
      <c r="F434" s="63"/>
      <c r="G434" s="63"/>
      <c r="H434" s="63"/>
      <c r="I434" s="63"/>
      <c r="J434" s="63"/>
      <c r="K434" s="63"/>
      <c r="L434" s="47"/>
      <c r="M434" s="41"/>
      <c r="O434" s="41"/>
      <c r="P434" s="41"/>
      <c r="Q434" s="41"/>
      <c r="R434" s="41"/>
      <c r="S434" s="41"/>
      <c r="T434" s="41"/>
      <c r="U434" s="41"/>
      <c r="V434" s="41"/>
      <c r="W434" s="41"/>
      <c r="X434" s="41"/>
      <c r="Y434" s="41"/>
      <c r="Z434" s="41"/>
      <c r="AA434" s="41"/>
      <c r="AB434" s="41"/>
      <c r="AC434" s="41"/>
      <c r="AD434" s="41"/>
      <c r="AE434" s="41"/>
    </row>
  </sheetData>
  <sheetProtection sheet="1" autoFilter="0" formatColumns="0" formatRows="0" objects="1" scenarios="1" spinCount="100000" saltValue="1740NjLvqFUbkOy2AYWDm75DZpqIErCiZiP8dcF9UGYCsLk4SvuQnIVe8hyyd9b0WDcHRkkubIL0lINwNP6xfQ==" hashValue="FWlEChWz+t1IV5l5tbUkMiue5rO/HcllGwtdWiyKUGAv6T7fEr31AEEwj65FGjdX0VyOsFy28hbxMAHyF/uOLw==" algorithmName="SHA-512" password="CC35"/>
  <autoFilter ref="C89:K433"/>
  <mergeCells count="9">
    <mergeCell ref="E7:H7"/>
    <mergeCell ref="E9:H9"/>
    <mergeCell ref="E18:H18"/>
    <mergeCell ref="E27:H27"/>
    <mergeCell ref="E48:H48"/>
    <mergeCell ref="E50:H50"/>
    <mergeCell ref="E80:H80"/>
    <mergeCell ref="E82:H82"/>
    <mergeCell ref="L2:V2"/>
  </mergeCells>
  <hyperlinks>
    <hyperlink ref="F94" r:id="rId1" display="https://podminky.urs.cz/item/CS_URS_2023_02/113107163"/>
    <hyperlink ref="F99" r:id="rId2" display="https://podminky.urs.cz/item/CS_URS_2023_02/113107182"/>
    <hyperlink ref="F101" r:id="rId3" display="https://podminky.urs.cz/item/CS_URS_2023_02/115101201"/>
    <hyperlink ref="F104" r:id="rId4" display="https://podminky.urs.cz/item/CS_URS_2023_02/115101301"/>
    <hyperlink ref="F106" r:id="rId5" display="https://podminky.urs.cz/item/CS_URS_2023_02/119001401"/>
    <hyperlink ref="F111" r:id="rId6" display="https://podminky.urs.cz/item/CS_URS_2023_02/119001411"/>
    <hyperlink ref="F114" r:id="rId7" display="https://podminky.urs.cz/item/CS_URS_2023_02/119001412"/>
    <hyperlink ref="F117" r:id="rId8" display="https://podminky.urs.cz/item/CS_URS_2023_02/119001421"/>
    <hyperlink ref="F122" r:id="rId9" display="https://podminky.urs.cz/item/CS_URS_2023_02/121151113"/>
    <hyperlink ref="F129" r:id="rId10" display="https://podminky.urs.cz/item/CS_URS_2023_02/131251106"/>
    <hyperlink ref="F138" r:id="rId11" display="https://podminky.urs.cz/item/CS_URS_2023_02/131351106"/>
    <hyperlink ref="F141" r:id="rId12" display="https://podminky.urs.cz/item/CS_URS_2023_02/131451106"/>
    <hyperlink ref="F144" r:id="rId13" display="https://podminky.urs.cz/item/CS_URS_2023_02/132254206"/>
    <hyperlink ref="F179" r:id="rId14" display="https://podminky.urs.cz/item/CS_URS_2023_02/132354206"/>
    <hyperlink ref="F182" r:id="rId15" display="https://podminky.urs.cz/item/CS_URS_2023_02/132454206"/>
    <hyperlink ref="F185" r:id="rId16" display="https://podminky.urs.cz/item/CS_URS_2023_02/138511101"/>
    <hyperlink ref="F188" r:id="rId17" display="https://podminky.urs.cz/item/CS_URS_2023_02/138511201"/>
    <hyperlink ref="F191" r:id="rId18" display="https://podminky.urs.cz/item/CS_URS_2023_02/139001101"/>
    <hyperlink ref="F194" r:id="rId19" display="https://podminky.urs.cz/item/CS_URS_2023_02/151101101"/>
    <hyperlink ref="F197" r:id="rId20" display="https://podminky.urs.cz/item/CS_URS_2023_02/151101102"/>
    <hyperlink ref="F200" r:id="rId21" display="https://podminky.urs.cz/item/CS_URS_2023_02/151101111"/>
    <hyperlink ref="F202" r:id="rId22" display="https://podminky.urs.cz/item/CS_URS_2023_02/151101112"/>
    <hyperlink ref="F204" r:id="rId23" display="https://podminky.urs.cz/item/CS_URS_2023_02/162251102"/>
    <hyperlink ref="F207" r:id="rId24" display="https://podminky.urs.cz/item/CS_URS_2023_02/162351123"/>
    <hyperlink ref="F247" r:id="rId25" display="https://podminky.urs.cz/item/CS_URS_2024_01/162751137"/>
    <hyperlink ref="F250" r:id="rId26" display="https://podminky.urs.cz/item/CS_URS_2024_01/162751139"/>
    <hyperlink ref="F253" r:id="rId27" display="https://podminky.urs.cz/item/CS_URS_2023_02/167151103"/>
    <hyperlink ref="F258" r:id="rId28" display="https://podminky.urs.cz/item/CS_URS_2024_01/171201231"/>
    <hyperlink ref="F261" r:id="rId29" display="https://podminky.urs.cz/item/CS_URS_2024_01/171251201"/>
    <hyperlink ref="F263" r:id="rId30" display="https://podminky.urs.cz/item/CS_URS_2023_02/174151101"/>
    <hyperlink ref="F268" r:id="rId31" display="https://podminky.urs.cz/item/CS_URS_2023_02/175151101"/>
    <hyperlink ref="F272" r:id="rId32" display="https://podminky.urs.cz/item/CS_URS_2023_02/176101111"/>
    <hyperlink ref="F279" r:id="rId33" display="https://podminky.urs.cz/item/CS_URS_2023_02/181351103"/>
    <hyperlink ref="F281" r:id="rId34" display="https://podminky.urs.cz/item/CS_URS_2023_02/181411131"/>
    <hyperlink ref="F289" r:id="rId35" display="https://podminky.urs.cz/item/CS_URS_2023_02/212752401"/>
    <hyperlink ref="F295" r:id="rId36" display="https://podminky.urs.cz/item/CS_URS_2023_02/212752403"/>
    <hyperlink ref="F302" r:id="rId37" display="https://podminky.urs.cz/item/CS_URS_2023_02/359901111"/>
    <hyperlink ref="F304" r:id="rId38" display="https://podminky.urs.cz/item/CS_URS_2023_02/359901211"/>
    <hyperlink ref="F307" r:id="rId39" display="https://podminky.urs.cz/item/CS_URS_2023_02/451541111"/>
    <hyperlink ref="F315" r:id="rId40" display="https://podminky.urs.cz/item/CS_URS_2023_02/451573111"/>
    <hyperlink ref="F323" r:id="rId41" display="https://podminky.urs.cz/item/CS_URS_2023_02/452112111"/>
    <hyperlink ref="F329" r:id="rId42" display="https://podminky.urs.cz/item/CS_URS_2023_02/452112121"/>
    <hyperlink ref="F331" r:id="rId43" display="https://podminky.urs.cz/item/CS_URS_2023_02/452311131"/>
    <hyperlink ref="F333" r:id="rId44" display="https://podminky.urs.cz/item/CS_URS_2023_02/452351101"/>
    <hyperlink ref="F336" r:id="rId45" display="https://podminky.urs.cz/item/CS_URS_2023_02/564871116"/>
    <hyperlink ref="F341" r:id="rId46" display="https://podminky.urs.cz/item/CS_URS_2023_02/565135111"/>
    <hyperlink ref="F343" r:id="rId47" display="https://podminky.urs.cz/item/CS_URS_2023_02/573111115"/>
    <hyperlink ref="F345" r:id="rId48" display="https://podminky.urs.cz/item/CS_URS_2023_02/573211111"/>
    <hyperlink ref="F347" r:id="rId49" display="https://podminky.urs.cz/item/CS_URS_2023_02/577144111"/>
    <hyperlink ref="F350" r:id="rId50" display="https://podminky.urs.cz/item/CS_URS_2023_02/632451031"/>
    <hyperlink ref="F354" r:id="rId51" display="https://podminky.urs.cz/item/CS_URS_2023_02/810351811"/>
    <hyperlink ref="F356" r:id="rId52" display="https://podminky.urs.cz/item/CS_URS_2023_02/831312193"/>
    <hyperlink ref="F358" r:id="rId53" display="https://podminky.urs.cz/item/CS_URS_2023_02/871310310"/>
    <hyperlink ref="F362" r:id="rId54" display="https://podminky.urs.cz/item/CS_URS_2023_02/871360310"/>
    <hyperlink ref="F366" r:id="rId55" display="https://podminky.urs.cz/item/CS_URS_2023_02/871370310"/>
    <hyperlink ref="F371" r:id="rId56" display="https://podminky.urs.cz/item/CS_URS_2023_02/877310310"/>
    <hyperlink ref="F373" r:id="rId57" display="https://podminky.urs.cz/item/CS_URS_2023_02/877360320"/>
    <hyperlink ref="F375" r:id="rId58" display="https://podminky.urs.cz/item/CS_URS_2023_02/877365211"/>
    <hyperlink ref="F377" r:id="rId59" display="https://podminky.urs.cz/item/CS_URS_2023_02/877370320"/>
    <hyperlink ref="F379" r:id="rId60" display="https://podminky.urs.cz/item/CS_URS_2023_02/877375211"/>
    <hyperlink ref="F384" r:id="rId61" display="https://podminky.urs.cz/item/CS_URS_2023_02/894118001"/>
    <hyperlink ref="F393" r:id="rId62" display="https://podminky.urs.cz/item/CS_URS_2023_02/894411121"/>
    <hyperlink ref="F398" r:id="rId63" display="https://podminky.urs.cz/item/CS_URS_2023_02/897171113"/>
    <hyperlink ref="F400" r:id="rId64" display="https://podminky.urs.cz/item/CS_URS_2023_02/897171124"/>
    <hyperlink ref="F405" r:id="rId65" display="https://podminky.urs.cz/item/CS_URS_2023_02/899104112"/>
    <hyperlink ref="F410" r:id="rId66" display="https://podminky.urs.cz/item/CS_URS_2023_02/919112111"/>
    <hyperlink ref="F412" r:id="rId67" display="https://podminky.urs.cz/item/CS_URS_2023_02/919112222"/>
    <hyperlink ref="F414" r:id="rId68" display="https://podminky.urs.cz/item/CS_URS_2023_02/919122121"/>
    <hyperlink ref="F416" r:id="rId69" display="https://podminky.urs.cz/item/CS_URS_2023_02/919735112"/>
    <hyperlink ref="F419" r:id="rId70" display="https://podminky.urs.cz/item/CS_URS_2023_02/997221551"/>
    <hyperlink ref="F421" r:id="rId71" display="https://podminky.urs.cz/item/CS_URS_2023_02/997221559"/>
    <hyperlink ref="F424" r:id="rId72" display="https://podminky.urs.cz/item/CS_URS_2023_02/997221861"/>
    <hyperlink ref="F426" r:id="rId73" display="https://podminky.urs.cz/item/CS_URS_2023_02/997221873"/>
    <hyperlink ref="F428" r:id="rId74" display="https://podminky.urs.cz/item/CS_URS_2023_02/997221875"/>
    <hyperlink ref="F431" r:id="rId75" display="https://podminky.urs.cz/item/CS_URS_2023_02/998276101"/>
    <hyperlink ref="F433" r:id="rId76" display="https://podminky.urs.cz/item/CS_URS_2023_02/998276124"/>
  </hyperlinks>
  <pageMargins left="0.39375" right="0.39375" top="0.39375" bottom="0.39375" header="0" footer="0"/>
  <pageSetup paperSize="9" orientation="landscape" blackAndWhite="1" fitToHeight="100"/>
  <headerFooter>
    <oddFooter>&amp;CStrana &amp;P z &amp;N</oddFooter>
  </headerFooter>
  <drawing r:id="rId7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89</v>
      </c>
    </row>
    <row r="3" s="1" customFormat="1" ht="6.96" customHeight="1">
      <c r="B3" s="131"/>
      <c r="C3" s="132"/>
      <c r="D3" s="132"/>
      <c r="E3" s="132"/>
      <c r="F3" s="132"/>
      <c r="G3" s="132"/>
      <c r="H3" s="132"/>
      <c r="I3" s="132"/>
      <c r="J3" s="132"/>
      <c r="K3" s="132"/>
      <c r="L3" s="23"/>
      <c r="AT3" s="20" t="s">
        <v>83</v>
      </c>
    </row>
    <row r="4" s="1" customFormat="1" ht="24.96" customHeight="1">
      <c r="B4" s="23"/>
      <c r="D4" s="133" t="s">
        <v>115</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Nové Město na Moravě, Centrum služeb a řemesel ul. Soškova inv. město, rev. 9/24</v>
      </c>
      <c r="F7" s="135"/>
      <c r="G7" s="135"/>
      <c r="H7" s="135"/>
      <c r="L7" s="23"/>
    </row>
    <row r="8" s="2" customFormat="1" ht="12" customHeight="1">
      <c r="A8" s="41"/>
      <c r="B8" s="47"/>
      <c r="C8" s="41"/>
      <c r="D8" s="135" t="s">
        <v>116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1075</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23. 11. 2021</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34</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37</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39</v>
      </c>
      <c r="E30" s="41"/>
      <c r="F30" s="41"/>
      <c r="G30" s="41"/>
      <c r="H30" s="41"/>
      <c r="I30" s="41"/>
      <c r="J30" s="147">
        <f>ROUND(J85,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41</v>
      </c>
      <c r="G32" s="41"/>
      <c r="H32" s="41"/>
      <c r="I32" s="148" t="s">
        <v>40</v>
      </c>
      <c r="J32" s="148" t="s">
        <v>42</v>
      </c>
      <c r="K32" s="41"/>
      <c r="L32" s="137"/>
      <c r="S32" s="41"/>
      <c r="T32" s="41"/>
      <c r="U32" s="41"/>
      <c r="V32" s="41"/>
      <c r="W32" s="41"/>
      <c r="X32" s="41"/>
      <c r="Y32" s="41"/>
      <c r="Z32" s="41"/>
      <c r="AA32" s="41"/>
      <c r="AB32" s="41"/>
      <c r="AC32" s="41"/>
      <c r="AD32" s="41"/>
      <c r="AE32" s="41"/>
    </row>
    <row r="33" s="2" customFormat="1" ht="14.4" customHeight="1">
      <c r="A33" s="41"/>
      <c r="B33" s="47"/>
      <c r="C33" s="41"/>
      <c r="D33" s="149" t="s">
        <v>43</v>
      </c>
      <c r="E33" s="135" t="s">
        <v>44</v>
      </c>
      <c r="F33" s="150">
        <f>ROUND((SUM(BE85:BE168)),  2)</f>
        <v>0</v>
      </c>
      <c r="G33" s="41"/>
      <c r="H33" s="41"/>
      <c r="I33" s="151">
        <v>0.20999999999999999</v>
      </c>
      <c r="J33" s="150">
        <f>ROUND(((SUM(BE85:BE168))*I33),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45</v>
      </c>
      <c r="F34" s="150">
        <f>ROUND((SUM(BF85:BF168)),  2)</f>
        <v>0</v>
      </c>
      <c r="G34" s="41"/>
      <c r="H34" s="41"/>
      <c r="I34" s="151">
        <v>0.14999999999999999</v>
      </c>
      <c r="J34" s="150">
        <f>ROUND(((SUM(BF85:BF168))*I34),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46</v>
      </c>
      <c r="F35" s="150">
        <f>ROUND((SUM(BG85:BG168)),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47</v>
      </c>
      <c r="F36" s="150">
        <f>ROUND((SUM(BH85:BH168)),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48</v>
      </c>
      <c r="F37" s="150">
        <f>ROUND((SUM(BI85:BI168)),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49</v>
      </c>
      <c r="E39" s="154"/>
      <c r="F39" s="154"/>
      <c r="G39" s="155" t="s">
        <v>50</v>
      </c>
      <c r="H39" s="156" t="s">
        <v>51</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118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Nové Město na Moravě, Centrum služeb a řemesel ul. Soškova inv. město, rev. 9/24</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116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311-1 - Vodovodní přípojky pro budoucí novostavby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Nové Město na Moravě</v>
      </c>
      <c r="G52" s="43"/>
      <c r="H52" s="43"/>
      <c r="I52" s="35" t="s">
        <v>23</v>
      </c>
      <c r="J52" s="75" t="str">
        <f>IF(J12="","",J12)</f>
        <v>23. 11. 2021</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Město Nové Město na Moravě</v>
      </c>
      <c r="G54" s="43"/>
      <c r="H54" s="43"/>
      <c r="I54" s="35" t="s">
        <v>31</v>
      </c>
      <c r="J54" s="39" t="str">
        <f>E21</f>
        <v>Ing. Josef Novotný AQA-CLEAN</v>
      </c>
      <c r="K54" s="43"/>
      <c r="L54" s="137"/>
      <c r="S54" s="41"/>
      <c r="T54" s="41"/>
      <c r="U54" s="41"/>
      <c r="V54" s="41"/>
      <c r="W54" s="41"/>
      <c r="X54" s="41"/>
      <c r="Y54" s="41"/>
      <c r="Z54" s="41"/>
      <c r="AA54" s="41"/>
      <c r="AB54" s="41"/>
      <c r="AC54" s="41"/>
      <c r="AD54" s="41"/>
      <c r="AE54" s="41"/>
    </row>
    <row r="55" s="2" customFormat="1" ht="25.65" customHeight="1">
      <c r="A55" s="41"/>
      <c r="B55" s="42"/>
      <c r="C55" s="35" t="s">
        <v>29</v>
      </c>
      <c r="D55" s="43"/>
      <c r="E55" s="43"/>
      <c r="F55" s="30" t="str">
        <f>IF(E18="","",E18)</f>
        <v>Vyplň údaj</v>
      </c>
      <c r="G55" s="43"/>
      <c r="H55" s="43"/>
      <c r="I55" s="35" t="s">
        <v>36</v>
      </c>
      <c r="J55" s="39" t="str">
        <f>E24</f>
        <v>Ing. Josef Novotný AQA-CLEAN</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119</v>
      </c>
      <c r="D57" s="165"/>
      <c r="E57" s="165"/>
      <c r="F57" s="165"/>
      <c r="G57" s="165"/>
      <c r="H57" s="165"/>
      <c r="I57" s="165"/>
      <c r="J57" s="166" t="s">
        <v>120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71</v>
      </c>
      <c r="D59" s="43"/>
      <c r="E59" s="43"/>
      <c r="F59" s="43"/>
      <c r="G59" s="43"/>
      <c r="H59" s="43"/>
      <c r="I59" s="43"/>
      <c r="J59" s="105">
        <f>J85</f>
        <v>0</v>
      </c>
      <c r="K59" s="43"/>
      <c r="L59" s="137"/>
      <c r="S59" s="41"/>
      <c r="T59" s="41"/>
      <c r="U59" s="41"/>
      <c r="V59" s="41"/>
      <c r="W59" s="41"/>
      <c r="X59" s="41"/>
      <c r="Y59" s="41"/>
      <c r="Z59" s="41"/>
      <c r="AA59" s="41"/>
      <c r="AB59" s="41"/>
      <c r="AC59" s="41"/>
      <c r="AD59" s="41"/>
      <c r="AE59" s="41"/>
      <c r="AU59" s="20" t="s">
        <v>121</v>
      </c>
    </row>
    <row r="60" s="9" customFormat="1" ht="24.96" customHeight="1">
      <c r="A60" s="9"/>
      <c r="B60" s="168"/>
      <c r="C60" s="169"/>
      <c r="D60" s="170" t="s">
        <v>122</v>
      </c>
      <c r="E60" s="171"/>
      <c r="F60" s="171"/>
      <c r="G60" s="171"/>
      <c r="H60" s="171"/>
      <c r="I60" s="171"/>
      <c r="J60" s="172">
        <f>J86</f>
        <v>0</v>
      </c>
      <c r="K60" s="169"/>
      <c r="L60" s="173"/>
      <c r="S60" s="9"/>
      <c r="T60" s="9"/>
      <c r="U60" s="9"/>
      <c r="V60" s="9"/>
      <c r="W60" s="9"/>
      <c r="X60" s="9"/>
      <c r="Y60" s="9"/>
      <c r="Z60" s="9"/>
      <c r="AA60" s="9"/>
      <c r="AB60" s="9"/>
      <c r="AC60" s="9"/>
      <c r="AD60" s="9"/>
      <c r="AE60" s="9"/>
    </row>
    <row r="61" s="10" customFormat="1" ht="19.92" customHeight="1">
      <c r="A61" s="10"/>
      <c r="B61" s="174"/>
      <c r="C61" s="175"/>
      <c r="D61" s="176" t="s">
        <v>123</v>
      </c>
      <c r="E61" s="177"/>
      <c r="F61" s="177"/>
      <c r="G61" s="177"/>
      <c r="H61" s="177"/>
      <c r="I61" s="177"/>
      <c r="J61" s="178">
        <f>J87</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124</v>
      </c>
      <c r="E62" s="177"/>
      <c r="F62" s="177"/>
      <c r="G62" s="177"/>
      <c r="H62" s="177"/>
      <c r="I62" s="177"/>
      <c r="J62" s="178">
        <f>J119</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125</v>
      </c>
      <c r="E63" s="177"/>
      <c r="F63" s="177"/>
      <c r="G63" s="177"/>
      <c r="H63" s="177"/>
      <c r="I63" s="177"/>
      <c r="J63" s="178">
        <f>J128</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127</v>
      </c>
      <c r="E64" s="177"/>
      <c r="F64" s="177"/>
      <c r="G64" s="177"/>
      <c r="H64" s="177"/>
      <c r="I64" s="177"/>
      <c r="J64" s="178">
        <f>J131</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130</v>
      </c>
      <c r="E65" s="177"/>
      <c r="F65" s="177"/>
      <c r="G65" s="177"/>
      <c r="H65" s="177"/>
      <c r="I65" s="177"/>
      <c r="J65" s="178">
        <f>J164</f>
        <v>0</v>
      </c>
      <c r="K65" s="175"/>
      <c r="L65" s="179"/>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37"/>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37"/>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37"/>
      <c r="S71" s="41"/>
      <c r="T71" s="41"/>
      <c r="U71" s="41"/>
      <c r="V71" s="41"/>
      <c r="W71" s="41"/>
      <c r="X71" s="41"/>
      <c r="Y71" s="41"/>
      <c r="Z71" s="41"/>
      <c r="AA71" s="41"/>
      <c r="AB71" s="41"/>
      <c r="AC71" s="41"/>
      <c r="AD71" s="41"/>
      <c r="AE71" s="41"/>
    </row>
    <row r="72" s="2" customFormat="1" ht="24.96" customHeight="1">
      <c r="A72" s="41"/>
      <c r="B72" s="42"/>
      <c r="C72" s="26" t="s">
        <v>131</v>
      </c>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6.5" customHeight="1">
      <c r="A75" s="41"/>
      <c r="B75" s="42"/>
      <c r="C75" s="43"/>
      <c r="D75" s="43"/>
      <c r="E75" s="163" t="str">
        <f>E7</f>
        <v>Nové Město na Moravě, Centrum služeb a řemesel ul. Soškova inv. město, rev. 9/24</v>
      </c>
      <c r="F75" s="35"/>
      <c r="G75" s="35"/>
      <c r="H75" s="35"/>
      <c r="I75" s="43"/>
      <c r="J75" s="43"/>
      <c r="K75" s="43"/>
      <c r="L75" s="137"/>
      <c r="S75" s="41"/>
      <c r="T75" s="41"/>
      <c r="U75" s="41"/>
      <c r="V75" s="41"/>
      <c r="W75" s="41"/>
      <c r="X75" s="41"/>
      <c r="Y75" s="41"/>
      <c r="Z75" s="41"/>
      <c r="AA75" s="41"/>
      <c r="AB75" s="41"/>
      <c r="AC75" s="41"/>
      <c r="AD75" s="41"/>
      <c r="AE75" s="41"/>
    </row>
    <row r="76" s="2" customFormat="1" ht="12" customHeight="1">
      <c r="A76" s="41"/>
      <c r="B76" s="42"/>
      <c r="C76" s="35" t="s">
        <v>116</v>
      </c>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6.5" customHeight="1">
      <c r="A77" s="41"/>
      <c r="B77" s="42"/>
      <c r="C77" s="43"/>
      <c r="D77" s="43"/>
      <c r="E77" s="72" t="str">
        <f>E9</f>
        <v>SO 311-1 - Vodovodní přípojky pro budoucí novostavby</v>
      </c>
      <c r="F77" s="43"/>
      <c r="G77" s="43"/>
      <c r="H77" s="43"/>
      <c r="I77" s="43"/>
      <c r="J77" s="43"/>
      <c r="K77" s="43"/>
      <c r="L77" s="137"/>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2" customHeight="1">
      <c r="A79" s="41"/>
      <c r="B79" s="42"/>
      <c r="C79" s="35" t="s">
        <v>21</v>
      </c>
      <c r="D79" s="43"/>
      <c r="E79" s="43"/>
      <c r="F79" s="30" t="str">
        <f>F12</f>
        <v>Nové Město na Moravě</v>
      </c>
      <c r="G79" s="43"/>
      <c r="H79" s="43"/>
      <c r="I79" s="35" t="s">
        <v>23</v>
      </c>
      <c r="J79" s="75" t="str">
        <f>IF(J12="","",J12)</f>
        <v>23. 11. 2021</v>
      </c>
      <c r="K79" s="43"/>
      <c r="L79" s="137"/>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25.65" customHeight="1">
      <c r="A81" s="41"/>
      <c r="B81" s="42"/>
      <c r="C81" s="35" t="s">
        <v>25</v>
      </c>
      <c r="D81" s="43"/>
      <c r="E81" s="43"/>
      <c r="F81" s="30" t="str">
        <f>E15</f>
        <v>Město Nové Město na Moravě</v>
      </c>
      <c r="G81" s="43"/>
      <c r="H81" s="43"/>
      <c r="I81" s="35" t="s">
        <v>31</v>
      </c>
      <c r="J81" s="39" t="str">
        <f>E21</f>
        <v>Ing. Josef Novotný AQA-CLEAN</v>
      </c>
      <c r="K81" s="43"/>
      <c r="L81" s="137"/>
      <c r="S81" s="41"/>
      <c r="T81" s="41"/>
      <c r="U81" s="41"/>
      <c r="V81" s="41"/>
      <c r="W81" s="41"/>
      <c r="X81" s="41"/>
      <c r="Y81" s="41"/>
      <c r="Z81" s="41"/>
      <c r="AA81" s="41"/>
      <c r="AB81" s="41"/>
      <c r="AC81" s="41"/>
      <c r="AD81" s="41"/>
      <c r="AE81" s="41"/>
    </row>
    <row r="82" s="2" customFormat="1" ht="25.65" customHeight="1">
      <c r="A82" s="41"/>
      <c r="B82" s="42"/>
      <c r="C82" s="35" t="s">
        <v>29</v>
      </c>
      <c r="D82" s="43"/>
      <c r="E82" s="43"/>
      <c r="F82" s="30" t="str">
        <f>IF(E18="","",E18)</f>
        <v>Vyplň údaj</v>
      </c>
      <c r="G82" s="43"/>
      <c r="H82" s="43"/>
      <c r="I82" s="35" t="s">
        <v>36</v>
      </c>
      <c r="J82" s="39" t="str">
        <f>E24</f>
        <v>Ing. Josef Novotný AQA-CLEAN</v>
      </c>
      <c r="K82" s="43"/>
      <c r="L82" s="137"/>
      <c r="S82" s="41"/>
      <c r="T82" s="41"/>
      <c r="U82" s="41"/>
      <c r="V82" s="41"/>
      <c r="W82" s="41"/>
      <c r="X82" s="41"/>
      <c r="Y82" s="41"/>
      <c r="Z82" s="41"/>
      <c r="AA82" s="41"/>
      <c r="AB82" s="41"/>
      <c r="AC82" s="41"/>
      <c r="AD82" s="41"/>
      <c r="AE82" s="41"/>
    </row>
    <row r="83" s="2" customFormat="1" ht="10.32" customHeight="1">
      <c r="A83" s="41"/>
      <c r="B83" s="42"/>
      <c r="C83" s="43"/>
      <c r="D83" s="43"/>
      <c r="E83" s="43"/>
      <c r="F83" s="43"/>
      <c r="G83" s="43"/>
      <c r="H83" s="43"/>
      <c r="I83" s="43"/>
      <c r="J83" s="43"/>
      <c r="K83" s="43"/>
      <c r="L83" s="137"/>
      <c r="S83" s="41"/>
      <c r="T83" s="41"/>
      <c r="U83" s="41"/>
      <c r="V83" s="41"/>
      <c r="W83" s="41"/>
      <c r="X83" s="41"/>
      <c r="Y83" s="41"/>
      <c r="Z83" s="41"/>
      <c r="AA83" s="41"/>
      <c r="AB83" s="41"/>
      <c r="AC83" s="41"/>
      <c r="AD83" s="41"/>
      <c r="AE83" s="41"/>
    </row>
    <row r="84" s="11" customFormat="1" ht="29.28" customHeight="1">
      <c r="A84" s="180"/>
      <c r="B84" s="181"/>
      <c r="C84" s="182" t="s">
        <v>132</v>
      </c>
      <c r="D84" s="183" t="s">
        <v>58</v>
      </c>
      <c r="E84" s="183" t="s">
        <v>54</v>
      </c>
      <c r="F84" s="183" t="s">
        <v>55</v>
      </c>
      <c r="G84" s="183" t="s">
        <v>133</v>
      </c>
      <c r="H84" s="183" t="s">
        <v>134</v>
      </c>
      <c r="I84" s="183" t="s">
        <v>135</v>
      </c>
      <c r="J84" s="184" t="s">
        <v>120</v>
      </c>
      <c r="K84" s="185" t="s">
        <v>136</v>
      </c>
      <c r="L84" s="186"/>
      <c r="M84" s="95" t="s">
        <v>19</v>
      </c>
      <c r="N84" s="96" t="s">
        <v>43</v>
      </c>
      <c r="O84" s="96" t="s">
        <v>137</v>
      </c>
      <c r="P84" s="96" t="s">
        <v>138</v>
      </c>
      <c r="Q84" s="96" t="s">
        <v>139</v>
      </c>
      <c r="R84" s="96" t="s">
        <v>140</v>
      </c>
      <c r="S84" s="96" t="s">
        <v>141</v>
      </c>
      <c r="T84" s="97" t="s">
        <v>142</v>
      </c>
      <c r="U84" s="180"/>
      <c r="V84" s="180"/>
      <c r="W84" s="180"/>
      <c r="X84" s="180"/>
      <c r="Y84" s="180"/>
      <c r="Z84" s="180"/>
      <c r="AA84" s="180"/>
      <c r="AB84" s="180"/>
      <c r="AC84" s="180"/>
      <c r="AD84" s="180"/>
      <c r="AE84" s="180"/>
    </row>
    <row r="85" s="2" customFormat="1" ht="22.8" customHeight="1">
      <c r="A85" s="41"/>
      <c r="B85" s="42"/>
      <c r="C85" s="102" t="s">
        <v>143</v>
      </c>
      <c r="D85" s="43"/>
      <c r="E85" s="43"/>
      <c r="F85" s="43"/>
      <c r="G85" s="43"/>
      <c r="H85" s="43"/>
      <c r="I85" s="43"/>
      <c r="J85" s="187">
        <f>BK85</f>
        <v>0</v>
      </c>
      <c r="K85" s="43"/>
      <c r="L85" s="47"/>
      <c r="M85" s="98"/>
      <c r="N85" s="188"/>
      <c r="O85" s="99"/>
      <c r="P85" s="189">
        <f>P86</f>
        <v>0</v>
      </c>
      <c r="Q85" s="99"/>
      <c r="R85" s="189">
        <f>R86</f>
        <v>20.941219340000004</v>
      </c>
      <c r="S85" s="99"/>
      <c r="T85" s="190">
        <f>T86</f>
        <v>0</v>
      </c>
      <c r="U85" s="41"/>
      <c r="V85" s="41"/>
      <c r="W85" s="41"/>
      <c r="X85" s="41"/>
      <c r="Y85" s="41"/>
      <c r="Z85" s="41"/>
      <c r="AA85" s="41"/>
      <c r="AB85" s="41"/>
      <c r="AC85" s="41"/>
      <c r="AD85" s="41"/>
      <c r="AE85" s="41"/>
      <c r="AT85" s="20" t="s">
        <v>72</v>
      </c>
      <c r="AU85" s="20" t="s">
        <v>121</v>
      </c>
      <c r="BK85" s="191">
        <f>BK86</f>
        <v>0</v>
      </c>
    </row>
    <row r="86" s="12" customFormat="1" ht="25.92" customHeight="1">
      <c r="A86" s="12"/>
      <c r="B86" s="192"/>
      <c r="C86" s="193"/>
      <c r="D86" s="194" t="s">
        <v>72</v>
      </c>
      <c r="E86" s="195" t="s">
        <v>144</v>
      </c>
      <c r="F86" s="195" t="s">
        <v>145</v>
      </c>
      <c r="G86" s="193"/>
      <c r="H86" s="193"/>
      <c r="I86" s="196"/>
      <c r="J86" s="197">
        <f>BK86</f>
        <v>0</v>
      </c>
      <c r="K86" s="193"/>
      <c r="L86" s="198"/>
      <c r="M86" s="199"/>
      <c r="N86" s="200"/>
      <c r="O86" s="200"/>
      <c r="P86" s="201">
        <f>P87+P119+P128+P131+P164</f>
        <v>0</v>
      </c>
      <c r="Q86" s="200"/>
      <c r="R86" s="201">
        <f>R87+R119+R128+R131+R164</f>
        <v>20.941219340000004</v>
      </c>
      <c r="S86" s="200"/>
      <c r="T86" s="202">
        <f>T87+T119+T128+T131+T164</f>
        <v>0</v>
      </c>
      <c r="U86" s="12"/>
      <c r="V86" s="12"/>
      <c r="W86" s="12"/>
      <c r="X86" s="12"/>
      <c r="Y86" s="12"/>
      <c r="Z86" s="12"/>
      <c r="AA86" s="12"/>
      <c r="AB86" s="12"/>
      <c r="AC86" s="12"/>
      <c r="AD86" s="12"/>
      <c r="AE86" s="12"/>
      <c r="AR86" s="203" t="s">
        <v>81</v>
      </c>
      <c r="AT86" s="204" t="s">
        <v>72</v>
      </c>
      <c r="AU86" s="204" t="s">
        <v>73</v>
      </c>
      <c r="AY86" s="203" t="s">
        <v>146</v>
      </c>
      <c r="BK86" s="205">
        <f>BK87+BK119+BK128+BK131+BK164</f>
        <v>0</v>
      </c>
    </row>
    <row r="87" s="12" customFormat="1" ht="22.8" customHeight="1">
      <c r="A87" s="12"/>
      <c r="B87" s="192"/>
      <c r="C87" s="193"/>
      <c r="D87" s="194" t="s">
        <v>72</v>
      </c>
      <c r="E87" s="206" t="s">
        <v>81</v>
      </c>
      <c r="F87" s="206" t="s">
        <v>147</v>
      </c>
      <c r="G87" s="193"/>
      <c r="H87" s="193"/>
      <c r="I87" s="196"/>
      <c r="J87" s="207">
        <f>BK87</f>
        <v>0</v>
      </c>
      <c r="K87" s="193"/>
      <c r="L87" s="198"/>
      <c r="M87" s="199"/>
      <c r="N87" s="200"/>
      <c r="O87" s="200"/>
      <c r="P87" s="201">
        <f>SUM(P88:P118)</f>
        <v>0</v>
      </c>
      <c r="Q87" s="200"/>
      <c r="R87" s="201">
        <f>SUM(R88:R118)</f>
        <v>0</v>
      </c>
      <c r="S87" s="200"/>
      <c r="T87" s="202">
        <f>SUM(T88:T118)</f>
        <v>0</v>
      </c>
      <c r="U87" s="12"/>
      <c r="V87" s="12"/>
      <c r="W87" s="12"/>
      <c r="X87" s="12"/>
      <c r="Y87" s="12"/>
      <c r="Z87" s="12"/>
      <c r="AA87" s="12"/>
      <c r="AB87" s="12"/>
      <c r="AC87" s="12"/>
      <c r="AD87" s="12"/>
      <c r="AE87" s="12"/>
      <c r="AR87" s="203" t="s">
        <v>81</v>
      </c>
      <c r="AT87" s="204" t="s">
        <v>72</v>
      </c>
      <c r="AU87" s="204" t="s">
        <v>81</v>
      </c>
      <c r="AY87" s="203" t="s">
        <v>146</v>
      </c>
      <c r="BK87" s="205">
        <f>SUM(BK88:BK118)</f>
        <v>0</v>
      </c>
    </row>
    <row r="88" s="2" customFormat="1" ht="24.15" customHeight="1">
      <c r="A88" s="41"/>
      <c r="B88" s="42"/>
      <c r="C88" s="208" t="s">
        <v>81</v>
      </c>
      <c r="D88" s="208" t="s">
        <v>148</v>
      </c>
      <c r="E88" s="209" t="s">
        <v>1076</v>
      </c>
      <c r="F88" s="210" t="s">
        <v>1077</v>
      </c>
      <c r="G88" s="211" t="s">
        <v>181</v>
      </c>
      <c r="H88" s="212">
        <v>6.6589999999999998</v>
      </c>
      <c r="I88" s="213"/>
      <c r="J88" s="214">
        <f>ROUND(I88*H88,2)</f>
        <v>0</v>
      </c>
      <c r="K88" s="215"/>
      <c r="L88" s="47"/>
      <c r="M88" s="216" t="s">
        <v>19</v>
      </c>
      <c r="N88" s="217" t="s">
        <v>44</v>
      </c>
      <c r="O88" s="87"/>
      <c r="P88" s="218">
        <f>O88*H88</f>
        <v>0</v>
      </c>
      <c r="Q88" s="218">
        <v>0</v>
      </c>
      <c r="R88" s="218">
        <f>Q88*H88</f>
        <v>0</v>
      </c>
      <c r="S88" s="218">
        <v>0</v>
      </c>
      <c r="T88" s="219">
        <f>S88*H88</f>
        <v>0</v>
      </c>
      <c r="U88" s="41"/>
      <c r="V88" s="41"/>
      <c r="W88" s="41"/>
      <c r="X88" s="41"/>
      <c r="Y88" s="41"/>
      <c r="Z88" s="41"/>
      <c r="AA88" s="41"/>
      <c r="AB88" s="41"/>
      <c r="AC88" s="41"/>
      <c r="AD88" s="41"/>
      <c r="AE88" s="41"/>
      <c r="AR88" s="220" t="s">
        <v>152</v>
      </c>
      <c r="AT88" s="220" t="s">
        <v>148</v>
      </c>
      <c r="AU88" s="220" t="s">
        <v>83</v>
      </c>
      <c r="AY88" s="20" t="s">
        <v>146</v>
      </c>
      <c r="BE88" s="221">
        <f>IF(N88="základní",J88,0)</f>
        <v>0</v>
      </c>
      <c r="BF88" s="221">
        <f>IF(N88="snížená",J88,0)</f>
        <v>0</v>
      </c>
      <c r="BG88" s="221">
        <f>IF(N88="zákl. přenesená",J88,0)</f>
        <v>0</v>
      </c>
      <c r="BH88" s="221">
        <f>IF(N88="sníž. přenesená",J88,0)</f>
        <v>0</v>
      </c>
      <c r="BI88" s="221">
        <f>IF(N88="nulová",J88,0)</f>
        <v>0</v>
      </c>
      <c r="BJ88" s="20" t="s">
        <v>81</v>
      </c>
      <c r="BK88" s="221">
        <f>ROUND(I88*H88,2)</f>
        <v>0</v>
      </c>
      <c r="BL88" s="20" t="s">
        <v>152</v>
      </c>
      <c r="BM88" s="220" t="s">
        <v>1078</v>
      </c>
    </row>
    <row r="89" s="2" customFormat="1">
      <c r="A89" s="41"/>
      <c r="B89" s="42"/>
      <c r="C89" s="43"/>
      <c r="D89" s="222" t="s">
        <v>154</v>
      </c>
      <c r="E89" s="43"/>
      <c r="F89" s="223" t="s">
        <v>1079</v>
      </c>
      <c r="G89" s="43"/>
      <c r="H89" s="43"/>
      <c r="I89" s="224"/>
      <c r="J89" s="43"/>
      <c r="K89" s="43"/>
      <c r="L89" s="47"/>
      <c r="M89" s="225"/>
      <c r="N89" s="226"/>
      <c r="O89" s="87"/>
      <c r="P89" s="87"/>
      <c r="Q89" s="87"/>
      <c r="R89" s="87"/>
      <c r="S89" s="87"/>
      <c r="T89" s="88"/>
      <c r="U89" s="41"/>
      <c r="V89" s="41"/>
      <c r="W89" s="41"/>
      <c r="X89" s="41"/>
      <c r="Y89" s="41"/>
      <c r="Z89" s="41"/>
      <c r="AA89" s="41"/>
      <c r="AB89" s="41"/>
      <c r="AC89" s="41"/>
      <c r="AD89" s="41"/>
      <c r="AE89" s="41"/>
      <c r="AT89" s="20" t="s">
        <v>154</v>
      </c>
      <c r="AU89" s="20" t="s">
        <v>83</v>
      </c>
    </row>
    <row r="90" s="13" customFormat="1">
      <c r="A90" s="13"/>
      <c r="B90" s="229"/>
      <c r="C90" s="230"/>
      <c r="D90" s="227" t="s">
        <v>184</v>
      </c>
      <c r="E90" s="231" t="s">
        <v>19</v>
      </c>
      <c r="F90" s="232" t="s">
        <v>1080</v>
      </c>
      <c r="G90" s="230"/>
      <c r="H90" s="233">
        <v>66.593999999999994</v>
      </c>
      <c r="I90" s="234"/>
      <c r="J90" s="230"/>
      <c r="K90" s="230"/>
      <c r="L90" s="235"/>
      <c r="M90" s="236"/>
      <c r="N90" s="237"/>
      <c r="O90" s="237"/>
      <c r="P90" s="237"/>
      <c r="Q90" s="237"/>
      <c r="R90" s="237"/>
      <c r="S90" s="237"/>
      <c r="T90" s="238"/>
      <c r="U90" s="13"/>
      <c r="V90" s="13"/>
      <c r="W90" s="13"/>
      <c r="X90" s="13"/>
      <c r="Y90" s="13"/>
      <c r="Z90" s="13"/>
      <c r="AA90" s="13"/>
      <c r="AB90" s="13"/>
      <c r="AC90" s="13"/>
      <c r="AD90" s="13"/>
      <c r="AE90" s="13"/>
      <c r="AT90" s="239" t="s">
        <v>184</v>
      </c>
      <c r="AU90" s="239" t="s">
        <v>83</v>
      </c>
      <c r="AV90" s="13" t="s">
        <v>83</v>
      </c>
      <c r="AW90" s="13" t="s">
        <v>35</v>
      </c>
      <c r="AX90" s="13" t="s">
        <v>73</v>
      </c>
      <c r="AY90" s="239" t="s">
        <v>146</v>
      </c>
    </row>
    <row r="91" s="13" customFormat="1">
      <c r="A91" s="13"/>
      <c r="B91" s="229"/>
      <c r="C91" s="230"/>
      <c r="D91" s="227" t="s">
        <v>184</v>
      </c>
      <c r="E91" s="231" t="s">
        <v>19</v>
      </c>
      <c r="F91" s="232" t="s">
        <v>1081</v>
      </c>
      <c r="G91" s="230"/>
      <c r="H91" s="233">
        <v>6.6589999999999998</v>
      </c>
      <c r="I91" s="234"/>
      <c r="J91" s="230"/>
      <c r="K91" s="230"/>
      <c r="L91" s="235"/>
      <c r="M91" s="236"/>
      <c r="N91" s="237"/>
      <c r="O91" s="237"/>
      <c r="P91" s="237"/>
      <c r="Q91" s="237"/>
      <c r="R91" s="237"/>
      <c r="S91" s="237"/>
      <c r="T91" s="238"/>
      <c r="U91" s="13"/>
      <c r="V91" s="13"/>
      <c r="W91" s="13"/>
      <c r="X91" s="13"/>
      <c r="Y91" s="13"/>
      <c r="Z91" s="13"/>
      <c r="AA91" s="13"/>
      <c r="AB91" s="13"/>
      <c r="AC91" s="13"/>
      <c r="AD91" s="13"/>
      <c r="AE91" s="13"/>
      <c r="AT91" s="239" t="s">
        <v>184</v>
      </c>
      <c r="AU91" s="239" t="s">
        <v>83</v>
      </c>
      <c r="AV91" s="13" t="s">
        <v>83</v>
      </c>
      <c r="AW91" s="13" t="s">
        <v>35</v>
      </c>
      <c r="AX91" s="13" t="s">
        <v>81</v>
      </c>
      <c r="AY91" s="239" t="s">
        <v>146</v>
      </c>
    </row>
    <row r="92" s="2" customFormat="1" ht="24.15" customHeight="1">
      <c r="A92" s="41"/>
      <c r="B92" s="42"/>
      <c r="C92" s="208" t="s">
        <v>83</v>
      </c>
      <c r="D92" s="208" t="s">
        <v>148</v>
      </c>
      <c r="E92" s="209" t="s">
        <v>1082</v>
      </c>
      <c r="F92" s="210" t="s">
        <v>1083</v>
      </c>
      <c r="G92" s="211" t="s">
        <v>181</v>
      </c>
      <c r="H92" s="212">
        <v>39.960000000000001</v>
      </c>
      <c r="I92" s="213"/>
      <c r="J92" s="214">
        <f>ROUND(I92*H92,2)</f>
        <v>0</v>
      </c>
      <c r="K92" s="215"/>
      <c r="L92" s="47"/>
      <c r="M92" s="216" t="s">
        <v>19</v>
      </c>
      <c r="N92" s="217" t="s">
        <v>44</v>
      </c>
      <c r="O92" s="87"/>
      <c r="P92" s="218">
        <f>O92*H92</f>
        <v>0</v>
      </c>
      <c r="Q92" s="218">
        <v>0</v>
      </c>
      <c r="R92" s="218">
        <f>Q92*H92</f>
        <v>0</v>
      </c>
      <c r="S92" s="218">
        <v>0</v>
      </c>
      <c r="T92" s="219">
        <f>S92*H92</f>
        <v>0</v>
      </c>
      <c r="U92" s="41"/>
      <c r="V92" s="41"/>
      <c r="W92" s="41"/>
      <c r="X92" s="41"/>
      <c r="Y92" s="41"/>
      <c r="Z92" s="41"/>
      <c r="AA92" s="41"/>
      <c r="AB92" s="41"/>
      <c r="AC92" s="41"/>
      <c r="AD92" s="41"/>
      <c r="AE92" s="41"/>
      <c r="AR92" s="220" t="s">
        <v>152</v>
      </c>
      <c r="AT92" s="220" t="s">
        <v>148</v>
      </c>
      <c r="AU92" s="220" t="s">
        <v>83</v>
      </c>
      <c r="AY92" s="20" t="s">
        <v>146</v>
      </c>
      <c r="BE92" s="221">
        <f>IF(N92="základní",J92,0)</f>
        <v>0</v>
      </c>
      <c r="BF92" s="221">
        <f>IF(N92="snížená",J92,0)</f>
        <v>0</v>
      </c>
      <c r="BG92" s="221">
        <f>IF(N92="zákl. přenesená",J92,0)</f>
        <v>0</v>
      </c>
      <c r="BH92" s="221">
        <f>IF(N92="sníž. přenesená",J92,0)</f>
        <v>0</v>
      </c>
      <c r="BI92" s="221">
        <f>IF(N92="nulová",J92,0)</f>
        <v>0</v>
      </c>
      <c r="BJ92" s="20" t="s">
        <v>81</v>
      </c>
      <c r="BK92" s="221">
        <f>ROUND(I92*H92,2)</f>
        <v>0</v>
      </c>
      <c r="BL92" s="20" t="s">
        <v>152</v>
      </c>
      <c r="BM92" s="220" t="s">
        <v>1084</v>
      </c>
    </row>
    <row r="93" s="2" customFormat="1">
      <c r="A93" s="41"/>
      <c r="B93" s="42"/>
      <c r="C93" s="43"/>
      <c r="D93" s="222" t="s">
        <v>154</v>
      </c>
      <c r="E93" s="43"/>
      <c r="F93" s="223" t="s">
        <v>1085</v>
      </c>
      <c r="G93" s="43"/>
      <c r="H93" s="43"/>
      <c r="I93" s="224"/>
      <c r="J93" s="43"/>
      <c r="K93" s="43"/>
      <c r="L93" s="47"/>
      <c r="M93" s="225"/>
      <c r="N93" s="226"/>
      <c r="O93" s="87"/>
      <c r="P93" s="87"/>
      <c r="Q93" s="87"/>
      <c r="R93" s="87"/>
      <c r="S93" s="87"/>
      <c r="T93" s="88"/>
      <c r="U93" s="41"/>
      <c r="V93" s="41"/>
      <c r="W93" s="41"/>
      <c r="X93" s="41"/>
      <c r="Y93" s="41"/>
      <c r="Z93" s="41"/>
      <c r="AA93" s="41"/>
      <c r="AB93" s="41"/>
      <c r="AC93" s="41"/>
      <c r="AD93" s="41"/>
      <c r="AE93" s="41"/>
      <c r="AT93" s="20" t="s">
        <v>154</v>
      </c>
      <c r="AU93" s="20" t="s">
        <v>83</v>
      </c>
    </row>
    <row r="94" s="13" customFormat="1">
      <c r="A94" s="13"/>
      <c r="B94" s="229"/>
      <c r="C94" s="230"/>
      <c r="D94" s="227" t="s">
        <v>184</v>
      </c>
      <c r="E94" s="231" t="s">
        <v>19</v>
      </c>
      <c r="F94" s="232" t="s">
        <v>1086</v>
      </c>
      <c r="G94" s="230"/>
      <c r="H94" s="233">
        <v>39.960000000000001</v>
      </c>
      <c r="I94" s="234"/>
      <c r="J94" s="230"/>
      <c r="K94" s="230"/>
      <c r="L94" s="235"/>
      <c r="M94" s="236"/>
      <c r="N94" s="237"/>
      <c r="O94" s="237"/>
      <c r="P94" s="237"/>
      <c r="Q94" s="237"/>
      <c r="R94" s="237"/>
      <c r="S94" s="237"/>
      <c r="T94" s="238"/>
      <c r="U94" s="13"/>
      <c r="V94" s="13"/>
      <c r="W94" s="13"/>
      <c r="X94" s="13"/>
      <c r="Y94" s="13"/>
      <c r="Z94" s="13"/>
      <c r="AA94" s="13"/>
      <c r="AB94" s="13"/>
      <c r="AC94" s="13"/>
      <c r="AD94" s="13"/>
      <c r="AE94" s="13"/>
      <c r="AT94" s="239" t="s">
        <v>184</v>
      </c>
      <c r="AU94" s="239" t="s">
        <v>83</v>
      </c>
      <c r="AV94" s="13" t="s">
        <v>83</v>
      </c>
      <c r="AW94" s="13" t="s">
        <v>35</v>
      </c>
      <c r="AX94" s="13" t="s">
        <v>81</v>
      </c>
      <c r="AY94" s="239" t="s">
        <v>146</v>
      </c>
    </row>
    <row r="95" s="2" customFormat="1" ht="24.15" customHeight="1">
      <c r="A95" s="41"/>
      <c r="B95" s="42"/>
      <c r="C95" s="208" t="s">
        <v>163</v>
      </c>
      <c r="D95" s="208" t="s">
        <v>148</v>
      </c>
      <c r="E95" s="209" t="s">
        <v>1087</v>
      </c>
      <c r="F95" s="210" t="s">
        <v>1088</v>
      </c>
      <c r="G95" s="211" t="s">
        <v>181</v>
      </c>
      <c r="H95" s="212">
        <v>16.649999999999999</v>
      </c>
      <c r="I95" s="213"/>
      <c r="J95" s="214">
        <f>ROUND(I95*H95,2)</f>
        <v>0</v>
      </c>
      <c r="K95" s="215"/>
      <c r="L95" s="47"/>
      <c r="M95" s="216" t="s">
        <v>19</v>
      </c>
      <c r="N95" s="217" t="s">
        <v>44</v>
      </c>
      <c r="O95" s="87"/>
      <c r="P95" s="218">
        <f>O95*H95</f>
        <v>0</v>
      </c>
      <c r="Q95" s="218">
        <v>0</v>
      </c>
      <c r="R95" s="218">
        <f>Q95*H95</f>
        <v>0</v>
      </c>
      <c r="S95" s="218">
        <v>0</v>
      </c>
      <c r="T95" s="219">
        <f>S95*H95</f>
        <v>0</v>
      </c>
      <c r="U95" s="41"/>
      <c r="V95" s="41"/>
      <c r="W95" s="41"/>
      <c r="X95" s="41"/>
      <c r="Y95" s="41"/>
      <c r="Z95" s="41"/>
      <c r="AA95" s="41"/>
      <c r="AB95" s="41"/>
      <c r="AC95" s="41"/>
      <c r="AD95" s="41"/>
      <c r="AE95" s="41"/>
      <c r="AR95" s="220" t="s">
        <v>152</v>
      </c>
      <c r="AT95" s="220" t="s">
        <v>148</v>
      </c>
      <c r="AU95" s="220" t="s">
        <v>83</v>
      </c>
      <c r="AY95" s="20" t="s">
        <v>146</v>
      </c>
      <c r="BE95" s="221">
        <f>IF(N95="základní",J95,0)</f>
        <v>0</v>
      </c>
      <c r="BF95" s="221">
        <f>IF(N95="snížená",J95,0)</f>
        <v>0</v>
      </c>
      <c r="BG95" s="221">
        <f>IF(N95="zákl. přenesená",J95,0)</f>
        <v>0</v>
      </c>
      <c r="BH95" s="221">
        <f>IF(N95="sníž. přenesená",J95,0)</f>
        <v>0</v>
      </c>
      <c r="BI95" s="221">
        <f>IF(N95="nulová",J95,0)</f>
        <v>0</v>
      </c>
      <c r="BJ95" s="20" t="s">
        <v>81</v>
      </c>
      <c r="BK95" s="221">
        <f>ROUND(I95*H95,2)</f>
        <v>0</v>
      </c>
      <c r="BL95" s="20" t="s">
        <v>152</v>
      </c>
      <c r="BM95" s="220" t="s">
        <v>1089</v>
      </c>
    </row>
    <row r="96" s="2" customFormat="1">
      <c r="A96" s="41"/>
      <c r="B96" s="42"/>
      <c r="C96" s="43"/>
      <c r="D96" s="222" t="s">
        <v>154</v>
      </c>
      <c r="E96" s="43"/>
      <c r="F96" s="223" t="s">
        <v>1090</v>
      </c>
      <c r="G96" s="43"/>
      <c r="H96" s="43"/>
      <c r="I96" s="224"/>
      <c r="J96" s="43"/>
      <c r="K96" s="43"/>
      <c r="L96" s="47"/>
      <c r="M96" s="225"/>
      <c r="N96" s="226"/>
      <c r="O96" s="87"/>
      <c r="P96" s="87"/>
      <c r="Q96" s="87"/>
      <c r="R96" s="87"/>
      <c r="S96" s="87"/>
      <c r="T96" s="88"/>
      <c r="U96" s="41"/>
      <c r="V96" s="41"/>
      <c r="W96" s="41"/>
      <c r="X96" s="41"/>
      <c r="Y96" s="41"/>
      <c r="Z96" s="41"/>
      <c r="AA96" s="41"/>
      <c r="AB96" s="41"/>
      <c r="AC96" s="41"/>
      <c r="AD96" s="41"/>
      <c r="AE96" s="41"/>
      <c r="AT96" s="20" t="s">
        <v>154</v>
      </c>
      <c r="AU96" s="20" t="s">
        <v>83</v>
      </c>
    </row>
    <row r="97" s="13" customFormat="1">
      <c r="A97" s="13"/>
      <c r="B97" s="229"/>
      <c r="C97" s="230"/>
      <c r="D97" s="227" t="s">
        <v>184</v>
      </c>
      <c r="E97" s="231" t="s">
        <v>19</v>
      </c>
      <c r="F97" s="232" t="s">
        <v>1091</v>
      </c>
      <c r="G97" s="230"/>
      <c r="H97" s="233">
        <v>16.649999999999999</v>
      </c>
      <c r="I97" s="234"/>
      <c r="J97" s="230"/>
      <c r="K97" s="230"/>
      <c r="L97" s="235"/>
      <c r="M97" s="236"/>
      <c r="N97" s="237"/>
      <c r="O97" s="237"/>
      <c r="P97" s="237"/>
      <c r="Q97" s="237"/>
      <c r="R97" s="237"/>
      <c r="S97" s="237"/>
      <c r="T97" s="238"/>
      <c r="U97" s="13"/>
      <c r="V97" s="13"/>
      <c r="W97" s="13"/>
      <c r="X97" s="13"/>
      <c r="Y97" s="13"/>
      <c r="Z97" s="13"/>
      <c r="AA97" s="13"/>
      <c r="AB97" s="13"/>
      <c r="AC97" s="13"/>
      <c r="AD97" s="13"/>
      <c r="AE97" s="13"/>
      <c r="AT97" s="239" t="s">
        <v>184</v>
      </c>
      <c r="AU97" s="239" t="s">
        <v>83</v>
      </c>
      <c r="AV97" s="13" t="s">
        <v>83</v>
      </c>
      <c r="AW97" s="13" t="s">
        <v>35</v>
      </c>
      <c r="AX97" s="13" t="s">
        <v>81</v>
      </c>
      <c r="AY97" s="239" t="s">
        <v>146</v>
      </c>
    </row>
    <row r="98" s="2" customFormat="1" ht="24.15" customHeight="1">
      <c r="A98" s="41"/>
      <c r="B98" s="42"/>
      <c r="C98" s="208" t="s">
        <v>152</v>
      </c>
      <c r="D98" s="208" t="s">
        <v>148</v>
      </c>
      <c r="E98" s="209" t="s">
        <v>714</v>
      </c>
      <c r="F98" s="210" t="s">
        <v>715</v>
      </c>
      <c r="G98" s="211" t="s">
        <v>181</v>
      </c>
      <c r="H98" s="212">
        <v>3.3300000000000001</v>
      </c>
      <c r="I98" s="213"/>
      <c r="J98" s="214">
        <f>ROUND(I98*H98,2)</f>
        <v>0</v>
      </c>
      <c r="K98" s="215"/>
      <c r="L98" s="47"/>
      <c r="M98" s="216" t="s">
        <v>19</v>
      </c>
      <c r="N98" s="217" t="s">
        <v>44</v>
      </c>
      <c r="O98" s="87"/>
      <c r="P98" s="218">
        <f>O98*H98</f>
        <v>0</v>
      </c>
      <c r="Q98" s="218">
        <v>0</v>
      </c>
      <c r="R98" s="218">
        <f>Q98*H98</f>
        <v>0</v>
      </c>
      <c r="S98" s="218">
        <v>0</v>
      </c>
      <c r="T98" s="219">
        <f>S98*H98</f>
        <v>0</v>
      </c>
      <c r="U98" s="41"/>
      <c r="V98" s="41"/>
      <c r="W98" s="41"/>
      <c r="X98" s="41"/>
      <c r="Y98" s="41"/>
      <c r="Z98" s="41"/>
      <c r="AA98" s="41"/>
      <c r="AB98" s="41"/>
      <c r="AC98" s="41"/>
      <c r="AD98" s="41"/>
      <c r="AE98" s="41"/>
      <c r="AR98" s="220" t="s">
        <v>152</v>
      </c>
      <c r="AT98" s="220" t="s">
        <v>148</v>
      </c>
      <c r="AU98" s="220" t="s">
        <v>83</v>
      </c>
      <c r="AY98" s="20" t="s">
        <v>146</v>
      </c>
      <c r="BE98" s="221">
        <f>IF(N98="základní",J98,0)</f>
        <v>0</v>
      </c>
      <c r="BF98" s="221">
        <f>IF(N98="snížená",J98,0)</f>
        <v>0</v>
      </c>
      <c r="BG98" s="221">
        <f>IF(N98="zákl. přenesená",J98,0)</f>
        <v>0</v>
      </c>
      <c r="BH98" s="221">
        <f>IF(N98="sníž. přenesená",J98,0)</f>
        <v>0</v>
      </c>
      <c r="BI98" s="221">
        <f>IF(N98="nulová",J98,0)</f>
        <v>0</v>
      </c>
      <c r="BJ98" s="20" t="s">
        <v>81</v>
      </c>
      <c r="BK98" s="221">
        <f>ROUND(I98*H98,2)</f>
        <v>0</v>
      </c>
      <c r="BL98" s="20" t="s">
        <v>152</v>
      </c>
      <c r="BM98" s="220" t="s">
        <v>1092</v>
      </c>
    </row>
    <row r="99" s="2" customFormat="1">
      <c r="A99" s="41"/>
      <c r="B99" s="42"/>
      <c r="C99" s="43"/>
      <c r="D99" s="222" t="s">
        <v>154</v>
      </c>
      <c r="E99" s="43"/>
      <c r="F99" s="223" t="s">
        <v>717</v>
      </c>
      <c r="G99" s="43"/>
      <c r="H99" s="43"/>
      <c r="I99" s="224"/>
      <c r="J99" s="43"/>
      <c r="K99" s="43"/>
      <c r="L99" s="47"/>
      <c r="M99" s="225"/>
      <c r="N99" s="226"/>
      <c r="O99" s="87"/>
      <c r="P99" s="87"/>
      <c r="Q99" s="87"/>
      <c r="R99" s="87"/>
      <c r="S99" s="87"/>
      <c r="T99" s="88"/>
      <c r="U99" s="41"/>
      <c r="V99" s="41"/>
      <c r="W99" s="41"/>
      <c r="X99" s="41"/>
      <c r="Y99" s="41"/>
      <c r="Z99" s="41"/>
      <c r="AA99" s="41"/>
      <c r="AB99" s="41"/>
      <c r="AC99" s="41"/>
      <c r="AD99" s="41"/>
      <c r="AE99" s="41"/>
      <c r="AT99" s="20" t="s">
        <v>154</v>
      </c>
      <c r="AU99" s="20" t="s">
        <v>83</v>
      </c>
    </row>
    <row r="100" s="13" customFormat="1">
      <c r="A100" s="13"/>
      <c r="B100" s="229"/>
      <c r="C100" s="230"/>
      <c r="D100" s="227" t="s">
        <v>184</v>
      </c>
      <c r="E100" s="231" t="s">
        <v>19</v>
      </c>
      <c r="F100" s="232" t="s">
        <v>1093</v>
      </c>
      <c r="G100" s="230"/>
      <c r="H100" s="233">
        <v>3.3300000000000001</v>
      </c>
      <c r="I100" s="234"/>
      <c r="J100" s="230"/>
      <c r="K100" s="230"/>
      <c r="L100" s="235"/>
      <c r="M100" s="236"/>
      <c r="N100" s="237"/>
      <c r="O100" s="237"/>
      <c r="P100" s="237"/>
      <c r="Q100" s="237"/>
      <c r="R100" s="237"/>
      <c r="S100" s="237"/>
      <c r="T100" s="238"/>
      <c r="U100" s="13"/>
      <c r="V100" s="13"/>
      <c r="W100" s="13"/>
      <c r="X100" s="13"/>
      <c r="Y100" s="13"/>
      <c r="Z100" s="13"/>
      <c r="AA100" s="13"/>
      <c r="AB100" s="13"/>
      <c r="AC100" s="13"/>
      <c r="AD100" s="13"/>
      <c r="AE100" s="13"/>
      <c r="AT100" s="239" t="s">
        <v>184</v>
      </c>
      <c r="AU100" s="239" t="s">
        <v>83</v>
      </c>
      <c r="AV100" s="13" t="s">
        <v>83</v>
      </c>
      <c r="AW100" s="13" t="s">
        <v>35</v>
      </c>
      <c r="AX100" s="13" t="s">
        <v>81</v>
      </c>
      <c r="AY100" s="239" t="s">
        <v>146</v>
      </c>
    </row>
    <row r="101" s="2" customFormat="1" ht="24.15" customHeight="1">
      <c r="A101" s="41"/>
      <c r="B101" s="42"/>
      <c r="C101" s="208" t="s">
        <v>173</v>
      </c>
      <c r="D101" s="208" t="s">
        <v>148</v>
      </c>
      <c r="E101" s="209" t="s">
        <v>785</v>
      </c>
      <c r="F101" s="210" t="s">
        <v>786</v>
      </c>
      <c r="G101" s="211" t="s">
        <v>181</v>
      </c>
      <c r="H101" s="212">
        <v>3.3300000000000001</v>
      </c>
      <c r="I101" s="213"/>
      <c r="J101" s="214">
        <f>ROUND(I101*H101,2)</f>
        <v>0</v>
      </c>
      <c r="K101" s="215"/>
      <c r="L101" s="47"/>
      <c r="M101" s="216" t="s">
        <v>19</v>
      </c>
      <c r="N101" s="217" t="s">
        <v>44</v>
      </c>
      <c r="O101" s="87"/>
      <c r="P101" s="218">
        <f>O101*H101</f>
        <v>0</v>
      </c>
      <c r="Q101" s="218">
        <v>0</v>
      </c>
      <c r="R101" s="218">
        <f>Q101*H101</f>
        <v>0</v>
      </c>
      <c r="S101" s="218">
        <v>0</v>
      </c>
      <c r="T101" s="219">
        <f>S101*H101</f>
        <v>0</v>
      </c>
      <c r="U101" s="41"/>
      <c r="V101" s="41"/>
      <c r="W101" s="41"/>
      <c r="X101" s="41"/>
      <c r="Y101" s="41"/>
      <c r="Z101" s="41"/>
      <c r="AA101" s="41"/>
      <c r="AB101" s="41"/>
      <c r="AC101" s="41"/>
      <c r="AD101" s="41"/>
      <c r="AE101" s="41"/>
      <c r="AR101" s="220" t="s">
        <v>152</v>
      </c>
      <c r="AT101" s="220" t="s">
        <v>148</v>
      </c>
      <c r="AU101" s="220" t="s">
        <v>83</v>
      </c>
      <c r="AY101" s="20" t="s">
        <v>146</v>
      </c>
      <c r="BE101" s="221">
        <f>IF(N101="základní",J101,0)</f>
        <v>0</v>
      </c>
      <c r="BF101" s="221">
        <f>IF(N101="snížená",J101,0)</f>
        <v>0</v>
      </c>
      <c r="BG101" s="221">
        <f>IF(N101="zákl. přenesená",J101,0)</f>
        <v>0</v>
      </c>
      <c r="BH101" s="221">
        <f>IF(N101="sníž. přenesená",J101,0)</f>
        <v>0</v>
      </c>
      <c r="BI101" s="221">
        <f>IF(N101="nulová",J101,0)</f>
        <v>0</v>
      </c>
      <c r="BJ101" s="20" t="s">
        <v>81</v>
      </c>
      <c r="BK101" s="221">
        <f>ROUND(I101*H101,2)</f>
        <v>0</v>
      </c>
      <c r="BL101" s="20" t="s">
        <v>152</v>
      </c>
      <c r="BM101" s="220" t="s">
        <v>1094</v>
      </c>
    </row>
    <row r="102" s="2" customFormat="1">
      <c r="A102" s="41"/>
      <c r="B102" s="42"/>
      <c r="C102" s="43"/>
      <c r="D102" s="222" t="s">
        <v>154</v>
      </c>
      <c r="E102" s="43"/>
      <c r="F102" s="223" t="s">
        <v>788</v>
      </c>
      <c r="G102" s="43"/>
      <c r="H102" s="43"/>
      <c r="I102" s="224"/>
      <c r="J102" s="43"/>
      <c r="K102" s="43"/>
      <c r="L102" s="47"/>
      <c r="M102" s="225"/>
      <c r="N102" s="226"/>
      <c r="O102" s="87"/>
      <c r="P102" s="87"/>
      <c r="Q102" s="87"/>
      <c r="R102" s="87"/>
      <c r="S102" s="87"/>
      <c r="T102" s="88"/>
      <c r="U102" s="41"/>
      <c r="V102" s="41"/>
      <c r="W102" s="41"/>
      <c r="X102" s="41"/>
      <c r="Y102" s="41"/>
      <c r="Z102" s="41"/>
      <c r="AA102" s="41"/>
      <c r="AB102" s="41"/>
      <c r="AC102" s="41"/>
      <c r="AD102" s="41"/>
      <c r="AE102" s="41"/>
      <c r="AT102" s="20" t="s">
        <v>154</v>
      </c>
      <c r="AU102" s="20" t="s">
        <v>83</v>
      </c>
    </row>
    <row r="103" s="2" customFormat="1" ht="24.15" customHeight="1">
      <c r="A103" s="41"/>
      <c r="B103" s="42"/>
      <c r="C103" s="208" t="s">
        <v>178</v>
      </c>
      <c r="D103" s="208" t="s">
        <v>148</v>
      </c>
      <c r="E103" s="209" t="s">
        <v>801</v>
      </c>
      <c r="F103" s="210" t="s">
        <v>802</v>
      </c>
      <c r="G103" s="211" t="s">
        <v>181</v>
      </c>
      <c r="H103" s="212">
        <v>42.609999999999999</v>
      </c>
      <c r="I103" s="213"/>
      <c r="J103" s="214">
        <f>ROUND(I103*H103,2)</f>
        <v>0</v>
      </c>
      <c r="K103" s="215"/>
      <c r="L103" s="47"/>
      <c r="M103" s="216" t="s">
        <v>19</v>
      </c>
      <c r="N103" s="217" t="s">
        <v>44</v>
      </c>
      <c r="O103" s="87"/>
      <c r="P103" s="218">
        <f>O103*H103</f>
        <v>0</v>
      </c>
      <c r="Q103" s="218">
        <v>0</v>
      </c>
      <c r="R103" s="218">
        <f>Q103*H103</f>
        <v>0</v>
      </c>
      <c r="S103" s="218">
        <v>0</v>
      </c>
      <c r="T103" s="219">
        <f>S103*H103</f>
        <v>0</v>
      </c>
      <c r="U103" s="41"/>
      <c r="V103" s="41"/>
      <c r="W103" s="41"/>
      <c r="X103" s="41"/>
      <c r="Y103" s="41"/>
      <c r="Z103" s="41"/>
      <c r="AA103" s="41"/>
      <c r="AB103" s="41"/>
      <c r="AC103" s="41"/>
      <c r="AD103" s="41"/>
      <c r="AE103" s="41"/>
      <c r="AR103" s="220" t="s">
        <v>152</v>
      </c>
      <c r="AT103" s="220" t="s">
        <v>148</v>
      </c>
      <c r="AU103" s="220" t="s">
        <v>83</v>
      </c>
      <c r="AY103" s="20" t="s">
        <v>146</v>
      </c>
      <c r="BE103" s="221">
        <f>IF(N103="základní",J103,0)</f>
        <v>0</v>
      </c>
      <c r="BF103" s="221">
        <f>IF(N103="snížená",J103,0)</f>
        <v>0</v>
      </c>
      <c r="BG103" s="221">
        <f>IF(N103="zákl. přenesená",J103,0)</f>
        <v>0</v>
      </c>
      <c r="BH103" s="221">
        <f>IF(N103="sníž. přenesená",J103,0)</f>
        <v>0</v>
      </c>
      <c r="BI103" s="221">
        <f>IF(N103="nulová",J103,0)</f>
        <v>0</v>
      </c>
      <c r="BJ103" s="20" t="s">
        <v>81</v>
      </c>
      <c r="BK103" s="221">
        <f>ROUND(I103*H103,2)</f>
        <v>0</v>
      </c>
      <c r="BL103" s="20" t="s">
        <v>152</v>
      </c>
      <c r="BM103" s="220" t="s">
        <v>1095</v>
      </c>
    </row>
    <row r="104" s="2" customFormat="1">
      <c r="A104" s="41"/>
      <c r="B104" s="42"/>
      <c r="C104" s="43"/>
      <c r="D104" s="222" t="s">
        <v>154</v>
      </c>
      <c r="E104" s="43"/>
      <c r="F104" s="223" t="s">
        <v>804</v>
      </c>
      <c r="G104" s="43"/>
      <c r="H104" s="43"/>
      <c r="I104" s="224"/>
      <c r="J104" s="43"/>
      <c r="K104" s="43"/>
      <c r="L104" s="47"/>
      <c r="M104" s="225"/>
      <c r="N104" s="226"/>
      <c r="O104" s="87"/>
      <c r="P104" s="87"/>
      <c r="Q104" s="87"/>
      <c r="R104" s="87"/>
      <c r="S104" s="87"/>
      <c r="T104" s="88"/>
      <c r="U104" s="41"/>
      <c r="V104" s="41"/>
      <c r="W104" s="41"/>
      <c r="X104" s="41"/>
      <c r="Y104" s="41"/>
      <c r="Z104" s="41"/>
      <c r="AA104" s="41"/>
      <c r="AB104" s="41"/>
      <c r="AC104" s="41"/>
      <c r="AD104" s="41"/>
      <c r="AE104" s="41"/>
      <c r="AT104" s="20" t="s">
        <v>154</v>
      </c>
      <c r="AU104" s="20" t="s">
        <v>83</v>
      </c>
    </row>
    <row r="105" s="13" customFormat="1">
      <c r="A105" s="13"/>
      <c r="B105" s="229"/>
      <c r="C105" s="230"/>
      <c r="D105" s="227" t="s">
        <v>184</v>
      </c>
      <c r="E105" s="231" t="s">
        <v>19</v>
      </c>
      <c r="F105" s="232" t="s">
        <v>1096</v>
      </c>
      <c r="G105" s="230"/>
      <c r="H105" s="233">
        <v>66.599999999999994</v>
      </c>
      <c r="I105" s="234"/>
      <c r="J105" s="230"/>
      <c r="K105" s="230"/>
      <c r="L105" s="235"/>
      <c r="M105" s="236"/>
      <c r="N105" s="237"/>
      <c r="O105" s="237"/>
      <c r="P105" s="237"/>
      <c r="Q105" s="237"/>
      <c r="R105" s="237"/>
      <c r="S105" s="237"/>
      <c r="T105" s="238"/>
      <c r="U105" s="13"/>
      <c r="V105" s="13"/>
      <c r="W105" s="13"/>
      <c r="X105" s="13"/>
      <c r="Y105" s="13"/>
      <c r="Z105" s="13"/>
      <c r="AA105" s="13"/>
      <c r="AB105" s="13"/>
      <c r="AC105" s="13"/>
      <c r="AD105" s="13"/>
      <c r="AE105" s="13"/>
      <c r="AT105" s="239" t="s">
        <v>184</v>
      </c>
      <c r="AU105" s="239" t="s">
        <v>83</v>
      </c>
      <c r="AV105" s="13" t="s">
        <v>83</v>
      </c>
      <c r="AW105" s="13" t="s">
        <v>35</v>
      </c>
      <c r="AX105" s="13" t="s">
        <v>73</v>
      </c>
      <c r="AY105" s="239" t="s">
        <v>146</v>
      </c>
    </row>
    <row r="106" s="13" customFormat="1">
      <c r="A106" s="13"/>
      <c r="B106" s="229"/>
      <c r="C106" s="230"/>
      <c r="D106" s="227" t="s">
        <v>184</v>
      </c>
      <c r="E106" s="231" t="s">
        <v>19</v>
      </c>
      <c r="F106" s="232" t="s">
        <v>1097</v>
      </c>
      <c r="G106" s="230"/>
      <c r="H106" s="233">
        <v>-23.989999999999998</v>
      </c>
      <c r="I106" s="234"/>
      <c r="J106" s="230"/>
      <c r="K106" s="230"/>
      <c r="L106" s="235"/>
      <c r="M106" s="236"/>
      <c r="N106" s="237"/>
      <c r="O106" s="237"/>
      <c r="P106" s="237"/>
      <c r="Q106" s="237"/>
      <c r="R106" s="237"/>
      <c r="S106" s="237"/>
      <c r="T106" s="238"/>
      <c r="U106" s="13"/>
      <c r="V106" s="13"/>
      <c r="W106" s="13"/>
      <c r="X106" s="13"/>
      <c r="Y106" s="13"/>
      <c r="Z106" s="13"/>
      <c r="AA106" s="13"/>
      <c r="AB106" s="13"/>
      <c r="AC106" s="13"/>
      <c r="AD106" s="13"/>
      <c r="AE106" s="13"/>
      <c r="AT106" s="239" t="s">
        <v>184</v>
      </c>
      <c r="AU106" s="239" t="s">
        <v>83</v>
      </c>
      <c r="AV106" s="13" t="s">
        <v>83</v>
      </c>
      <c r="AW106" s="13" t="s">
        <v>35</v>
      </c>
      <c r="AX106" s="13" t="s">
        <v>73</v>
      </c>
      <c r="AY106" s="239" t="s">
        <v>146</v>
      </c>
    </row>
    <row r="107" s="14" customFormat="1">
      <c r="A107" s="14"/>
      <c r="B107" s="240"/>
      <c r="C107" s="241"/>
      <c r="D107" s="227" t="s">
        <v>184</v>
      </c>
      <c r="E107" s="242" t="s">
        <v>19</v>
      </c>
      <c r="F107" s="243" t="s">
        <v>189</v>
      </c>
      <c r="G107" s="241"/>
      <c r="H107" s="244">
        <v>42.609999999999999</v>
      </c>
      <c r="I107" s="245"/>
      <c r="J107" s="241"/>
      <c r="K107" s="241"/>
      <c r="L107" s="246"/>
      <c r="M107" s="247"/>
      <c r="N107" s="248"/>
      <c r="O107" s="248"/>
      <c r="P107" s="248"/>
      <c r="Q107" s="248"/>
      <c r="R107" s="248"/>
      <c r="S107" s="248"/>
      <c r="T107" s="249"/>
      <c r="U107" s="14"/>
      <c r="V107" s="14"/>
      <c r="W107" s="14"/>
      <c r="X107" s="14"/>
      <c r="Y107" s="14"/>
      <c r="Z107" s="14"/>
      <c r="AA107" s="14"/>
      <c r="AB107" s="14"/>
      <c r="AC107" s="14"/>
      <c r="AD107" s="14"/>
      <c r="AE107" s="14"/>
      <c r="AT107" s="250" t="s">
        <v>184</v>
      </c>
      <c r="AU107" s="250" t="s">
        <v>83</v>
      </c>
      <c r="AV107" s="14" t="s">
        <v>152</v>
      </c>
      <c r="AW107" s="14" t="s">
        <v>35</v>
      </c>
      <c r="AX107" s="14" t="s">
        <v>81</v>
      </c>
      <c r="AY107" s="250" t="s">
        <v>146</v>
      </c>
    </row>
    <row r="108" s="2" customFormat="1" ht="37.8" customHeight="1">
      <c r="A108" s="41"/>
      <c r="B108" s="42"/>
      <c r="C108" s="208" t="s">
        <v>190</v>
      </c>
      <c r="D108" s="208" t="s">
        <v>148</v>
      </c>
      <c r="E108" s="209" t="s">
        <v>807</v>
      </c>
      <c r="F108" s="210" t="s">
        <v>808</v>
      </c>
      <c r="G108" s="211" t="s">
        <v>181</v>
      </c>
      <c r="H108" s="212">
        <v>23.198</v>
      </c>
      <c r="I108" s="213"/>
      <c r="J108" s="214">
        <f>ROUND(I108*H108,2)</f>
        <v>0</v>
      </c>
      <c r="K108" s="215"/>
      <c r="L108" s="47"/>
      <c r="M108" s="216" t="s">
        <v>19</v>
      </c>
      <c r="N108" s="217" t="s">
        <v>44</v>
      </c>
      <c r="O108" s="87"/>
      <c r="P108" s="218">
        <f>O108*H108</f>
        <v>0</v>
      </c>
      <c r="Q108" s="218">
        <v>0</v>
      </c>
      <c r="R108" s="218">
        <f>Q108*H108</f>
        <v>0</v>
      </c>
      <c r="S108" s="218">
        <v>0</v>
      </c>
      <c r="T108" s="219">
        <f>S108*H108</f>
        <v>0</v>
      </c>
      <c r="U108" s="41"/>
      <c r="V108" s="41"/>
      <c r="W108" s="41"/>
      <c r="X108" s="41"/>
      <c r="Y108" s="41"/>
      <c r="Z108" s="41"/>
      <c r="AA108" s="41"/>
      <c r="AB108" s="41"/>
      <c r="AC108" s="41"/>
      <c r="AD108" s="41"/>
      <c r="AE108" s="41"/>
      <c r="AR108" s="220" t="s">
        <v>152</v>
      </c>
      <c r="AT108" s="220" t="s">
        <v>148</v>
      </c>
      <c r="AU108" s="220" t="s">
        <v>83</v>
      </c>
      <c r="AY108" s="20" t="s">
        <v>146</v>
      </c>
      <c r="BE108" s="221">
        <f>IF(N108="základní",J108,0)</f>
        <v>0</v>
      </c>
      <c r="BF108" s="221">
        <f>IF(N108="snížená",J108,0)</f>
        <v>0</v>
      </c>
      <c r="BG108" s="221">
        <f>IF(N108="zákl. přenesená",J108,0)</f>
        <v>0</v>
      </c>
      <c r="BH108" s="221">
        <f>IF(N108="sníž. přenesená",J108,0)</f>
        <v>0</v>
      </c>
      <c r="BI108" s="221">
        <f>IF(N108="nulová",J108,0)</f>
        <v>0</v>
      </c>
      <c r="BJ108" s="20" t="s">
        <v>81</v>
      </c>
      <c r="BK108" s="221">
        <f>ROUND(I108*H108,2)</f>
        <v>0</v>
      </c>
      <c r="BL108" s="20" t="s">
        <v>152</v>
      </c>
      <c r="BM108" s="220" t="s">
        <v>1098</v>
      </c>
    </row>
    <row r="109" s="2" customFormat="1">
      <c r="A109" s="41"/>
      <c r="B109" s="42"/>
      <c r="C109" s="43"/>
      <c r="D109" s="222" t="s">
        <v>154</v>
      </c>
      <c r="E109" s="43"/>
      <c r="F109" s="223" t="s">
        <v>810</v>
      </c>
      <c r="G109" s="43"/>
      <c r="H109" s="43"/>
      <c r="I109" s="224"/>
      <c r="J109" s="43"/>
      <c r="K109" s="43"/>
      <c r="L109" s="47"/>
      <c r="M109" s="225"/>
      <c r="N109" s="226"/>
      <c r="O109" s="87"/>
      <c r="P109" s="87"/>
      <c r="Q109" s="87"/>
      <c r="R109" s="87"/>
      <c r="S109" s="87"/>
      <c r="T109" s="88"/>
      <c r="U109" s="41"/>
      <c r="V109" s="41"/>
      <c r="W109" s="41"/>
      <c r="X109" s="41"/>
      <c r="Y109" s="41"/>
      <c r="Z109" s="41"/>
      <c r="AA109" s="41"/>
      <c r="AB109" s="41"/>
      <c r="AC109" s="41"/>
      <c r="AD109" s="41"/>
      <c r="AE109" s="41"/>
      <c r="AT109" s="20" t="s">
        <v>154</v>
      </c>
      <c r="AU109" s="20" t="s">
        <v>83</v>
      </c>
    </row>
    <row r="110" s="15" customFormat="1">
      <c r="A110" s="15"/>
      <c r="B110" s="251"/>
      <c r="C110" s="252"/>
      <c r="D110" s="227" t="s">
        <v>184</v>
      </c>
      <c r="E110" s="253" t="s">
        <v>19</v>
      </c>
      <c r="F110" s="254" t="s">
        <v>1099</v>
      </c>
      <c r="G110" s="252"/>
      <c r="H110" s="253" t="s">
        <v>19</v>
      </c>
      <c r="I110" s="255"/>
      <c r="J110" s="252"/>
      <c r="K110" s="252"/>
      <c r="L110" s="256"/>
      <c r="M110" s="257"/>
      <c r="N110" s="258"/>
      <c r="O110" s="258"/>
      <c r="P110" s="258"/>
      <c r="Q110" s="258"/>
      <c r="R110" s="258"/>
      <c r="S110" s="258"/>
      <c r="T110" s="259"/>
      <c r="U110" s="15"/>
      <c r="V110" s="15"/>
      <c r="W110" s="15"/>
      <c r="X110" s="15"/>
      <c r="Y110" s="15"/>
      <c r="Z110" s="15"/>
      <c r="AA110" s="15"/>
      <c r="AB110" s="15"/>
      <c r="AC110" s="15"/>
      <c r="AD110" s="15"/>
      <c r="AE110" s="15"/>
      <c r="AT110" s="260" t="s">
        <v>184</v>
      </c>
      <c r="AU110" s="260" t="s">
        <v>83</v>
      </c>
      <c r="AV110" s="15" t="s">
        <v>81</v>
      </c>
      <c r="AW110" s="15" t="s">
        <v>35</v>
      </c>
      <c r="AX110" s="15" t="s">
        <v>73</v>
      </c>
      <c r="AY110" s="260" t="s">
        <v>146</v>
      </c>
    </row>
    <row r="111" s="13" customFormat="1">
      <c r="A111" s="13"/>
      <c r="B111" s="229"/>
      <c r="C111" s="230"/>
      <c r="D111" s="227" t="s">
        <v>184</v>
      </c>
      <c r="E111" s="231" t="s">
        <v>19</v>
      </c>
      <c r="F111" s="232" t="s">
        <v>1100</v>
      </c>
      <c r="G111" s="230"/>
      <c r="H111" s="233">
        <v>10.907</v>
      </c>
      <c r="I111" s="234"/>
      <c r="J111" s="230"/>
      <c r="K111" s="230"/>
      <c r="L111" s="235"/>
      <c r="M111" s="236"/>
      <c r="N111" s="237"/>
      <c r="O111" s="237"/>
      <c r="P111" s="237"/>
      <c r="Q111" s="237"/>
      <c r="R111" s="237"/>
      <c r="S111" s="237"/>
      <c r="T111" s="238"/>
      <c r="U111" s="13"/>
      <c r="V111" s="13"/>
      <c r="W111" s="13"/>
      <c r="X111" s="13"/>
      <c r="Y111" s="13"/>
      <c r="Z111" s="13"/>
      <c r="AA111" s="13"/>
      <c r="AB111" s="13"/>
      <c r="AC111" s="13"/>
      <c r="AD111" s="13"/>
      <c r="AE111" s="13"/>
      <c r="AT111" s="239" t="s">
        <v>184</v>
      </c>
      <c r="AU111" s="239" t="s">
        <v>83</v>
      </c>
      <c r="AV111" s="13" t="s">
        <v>83</v>
      </c>
      <c r="AW111" s="13" t="s">
        <v>35</v>
      </c>
      <c r="AX111" s="13" t="s">
        <v>73</v>
      </c>
      <c r="AY111" s="239" t="s">
        <v>146</v>
      </c>
    </row>
    <row r="112" s="13" customFormat="1">
      <c r="A112" s="13"/>
      <c r="B112" s="229"/>
      <c r="C112" s="230"/>
      <c r="D112" s="227" t="s">
        <v>184</v>
      </c>
      <c r="E112" s="231" t="s">
        <v>19</v>
      </c>
      <c r="F112" s="232" t="s">
        <v>1101</v>
      </c>
      <c r="G112" s="230"/>
      <c r="H112" s="233">
        <v>8.2279999999999998</v>
      </c>
      <c r="I112" s="234"/>
      <c r="J112" s="230"/>
      <c r="K112" s="230"/>
      <c r="L112" s="235"/>
      <c r="M112" s="236"/>
      <c r="N112" s="237"/>
      <c r="O112" s="237"/>
      <c r="P112" s="237"/>
      <c r="Q112" s="237"/>
      <c r="R112" s="237"/>
      <c r="S112" s="237"/>
      <c r="T112" s="238"/>
      <c r="U112" s="13"/>
      <c r="V112" s="13"/>
      <c r="W112" s="13"/>
      <c r="X112" s="13"/>
      <c r="Y112" s="13"/>
      <c r="Z112" s="13"/>
      <c r="AA112" s="13"/>
      <c r="AB112" s="13"/>
      <c r="AC112" s="13"/>
      <c r="AD112" s="13"/>
      <c r="AE112" s="13"/>
      <c r="AT112" s="239" t="s">
        <v>184</v>
      </c>
      <c r="AU112" s="239" t="s">
        <v>83</v>
      </c>
      <c r="AV112" s="13" t="s">
        <v>83</v>
      </c>
      <c r="AW112" s="13" t="s">
        <v>35</v>
      </c>
      <c r="AX112" s="13" t="s">
        <v>73</v>
      </c>
      <c r="AY112" s="239" t="s">
        <v>146</v>
      </c>
    </row>
    <row r="113" s="16" customFormat="1">
      <c r="A113" s="16"/>
      <c r="B113" s="276"/>
      <c r="C113" s="277"/>
      <c r="D113" s="227" t="s">
        <v>184</v>
      </c>
      <c r="E113" s="278" t="s">
        <v>19</v>
      </c>
      <c r="F113" s="279" t="s">
        <v>654</v>
      </c>
      <c r="G113" s="277"/>
      <c r="H113" s="280">
        <v>19.135000000000002</v>
      </c>
      <c r="I113" s="281"/>
      <c r="J113" s="277"/>
      <c r="K113" s="277"/>
      <c r="L113" s="282"/>
      <c r="M113" s="283"/>
      <c r="N113" s="284"/>
      <c r="O113" s="284"/>
      <c r="P113" s="284"/>
      <c r="Q113" s="284"/>
      <c r="R113" s="284"/>
      <c r="S113" s="284"/>
      <c r="T113" s="285"/>
      <c r="U113" s="16"/>
      <c r="V113" s="16"/>
      <c r="W113" s="16"/>
      <c r="X113" s="16"/>
      <c r="Y113" s="16"/>
      <c r="Z113" s="16"/>
      <c r="AA113" s="16"/>
      <c r="AB113" s="16"/>
      <c r="AC113" s="16"/>
      <c r="AD113" s="16"/>
      <c r="AE113" s="16"/>
      <c r="AT113" s="286" t="s">
        <v>184</v>
      </c>
      <c r="AU113" s="286" t="s">
        <v>83</v>
      </c>
      <c r="AV113" s="16" t="s">
        <v>163</v>
      </c>
      <c r="AW113" s="16" t="s">
        <v>35</v>
      </c>
      <c r="AX113" s="16" t="s">
        <v>73</v>
      </c>
      <c r="AY113" s="286" t="s">
        <v>146</v>
      </c>
    </row>
    <row r="114" s="13" customFormat="1">
      <c r="A114" s="13"/>
      <c r="B114" s="229"/>
      <c r="C114" s="230"/>
      <c r="D114" s="227" t="s">
        <v>184</v>
      </c>
      <c r="E114" s="231" t="s">
        <v>19</v>
      </c>
      <c r="F114" s="232" t="s">
        <v>1102</v>
      </c>
      <c r="G114" s="230"/>
      <c r="H114" s="233">
        <v>23.198</v>
      </c>
      <c r="I114" s="234"/>
      <c r="J114" s="230"/>
      <c r="K114" s="230"/>
      <c r="L114" s="235"/>
      <c r="M114" s="236"/>
      <c r="N114" s="237"/>
      <c r="O114" s="237"/>
      <c r="P114" s="237"/>
      <c r="Q114" s="237"/>
      <c r="R114" s="237"/>
      <c r="S114" s="237"/>
      <c r="T114" s="238"/>
      <c r="U114" s="13"/>
      <c r="V114" s="13"/>
      <c r="W114" s="13"/>
      <c r="X114" s="13"/>
      <c r="Y114" s="13"/>
      <c r="Z114" s="13"/>
      <c r="AA114" s="13"/>
      <c r="AB114" s="13"/>
      <c r="AC114" s="13"/>
      <c r="AD114" s="13"/>
      <c r="AE114" s="13"/>
      <c r="AT114" s="239" t="s">
        <v>184</v>
      </c>
      <c r="AU114" s="239" t="s">
        <v>83</v>
      </c>
      <c r="AV114" s="13" t="s">
        <v>83</v>
      </c>
      <c r="AW114" s="13" t="s">
        <v>35</v>
      </c>
      <c r="AX114" s="13" t="s">
        <v>81</v>
      </c>
      <c r="AY114" s="239" t="s">
        <v>146</v>
      </c>
    </row>
    <row r="115" s="2" customFormat="1" ht="16.5" customHeight="1">
      <c r="A115" s="41"/>
      <c r="B115" s="42"/>
      <c r="C115" s="261" t="s">
        <v>196</v>
      </c>
      <c r="D115" s="261" t="s">
        <v>242</v>
      </c>
      <c r="E115" s="262" t="s">
        <v>811</v>
      </c>
      <c r="F115" s="263" t="s">
        <v>812</v>
      </c>
      <c r="G115" s="264" t="s">
        <v>223</v>
      </c>
      <c r="H115" s="265">
        <v>46.396000000000001</v>
      </c>
      <c r="I115" s="266"/>
      <c r="J115" s="267">
        <f>ROUND(I115*H115,2)</f>
        <v>0</v>
      </c>
      <c r="K115" s="268"/>
      <c r="L115" s="269"/>
      <c r="M115" s="270" t="s">
        <v>19</v>
      </c>
      <c r="N115" s="271" t="s">
        <v>44</v>
      </c>
      <c r="O115" s="87"/>
      <c r="P115" s="218">
        <f>O115*H115</f>
        <v>0</v>
      </c>
      <c r="Q115" s="218">
        <v>0</v>
      </c>
      <c r="R115" s="218">
        <f>Q115*H115</f>
        <v>0</v>
      </c>
      <c r="S115" s="218">
        <v>0</v>
      </c>
      <c r="T115" s="219">
        <f>S115*H115</f>
        <v>0</v>
      </c>
      <c r="U115" s="41"/>
      <c r="V115" s="41"/>
      <c r="W115" s="41"/>
      <c r="X115" s="41"/>
      <c r="Y115" s="41"/>
      <c r="Z115" s="41"/>
      <c r="AA115" s="41"/>
      <c r="AB115" s="41"/>
      <c r="AC115" s="41"/>
      <c r="AD115" s="41"/>
      <c r="AE115" s="41"/>
      <c r="AR115" s="220" t="s">
        <v>196</v>
      </c>
      <c r="AT115" s="220" t="s">
        <v>242</v>
      </c>
      <c r="AU115" s="220" t="s">
        <v>83</v>
      </c>
      <c r="AY115" s="20" t="s">
        <v>146</v>
      </c>
      <c r="BE115" s="221">
        <f>IF(N115="základní",J115,0)</f>
        <v>0</v>
      </c>
      <c r="BF115" s="221">
        <f>IF(N115="snížená",J115,0)</f>
        <v>0</v>
      </c>
      <c r="BG115" s="221">
        <f>IF(N115="zákl. přenesená",J115,0)</f>
        <v>0</v>
      </c>
      <c r="BH115" s="221">
        <f>IF(N115="sníž. přenesená",J115,0)</f>
        <v>0</v>
      </c>
      <c r="BI115" s="221">
        <f>IF(N115="nulová",J115,0)</f>
        <v>0</v>
      </c>
      <c r="BJ115" s="20" t="s">
        <v>81</v>
      </c>
      <c r="BK115" s="221">
        <f>ROUND(I115*H115,2)</f>
        <v>0</v>
      </c>
      <c r="BL115" s="20" t="s">
        <v>152</v>
      </c>
      <c r="BM115" s="220" t="s">
        <v>1103</v>
      </c>
    </row>
    <row r="116" s="13" customFormat="1">
      <c r="A116" s="13"/>
      <c r="B116" s="229"/>
      <c r="C116" s="230"/>
      <c r="D116" s="227" t="s">
        <v>184</v>
      </c>
      <c r="E116" s="230"/>
      <c r="F116" s="232" t="s">
        <v>1104</v>
      </c>
      <c r="G116" s="230"/>
      <c r="H116" s="233">
        <v>46.396000000000001</v>
      </c>
      <c r="I116" s="234"/>
      <c r="J116" s="230"/>
      <c r="K116" s="230"/>
      <c r="L116" s="235"/>
      <c r="M116" s="236"/>
      <c r="N116" s="237"/>
      <c r="O116" s="237"/>
      <c r="P116" s="237"/>
      <c r="Q116" s="237"/>
      <c r="R116" s="237"/>
      <c r="S116" s="237"/>
      <c r="T116" s="238"/>
      <c r="U116" s="13"/>
      <c r="V116" s="13"/>
      <c r="W116" s="13"/>
      <c r="X116" s="13"/>
      <c r="Y116" s="13"/>
      <c r="Z116" s="13"/>
      <c r="AA116" s="13"/>
      <c r="AB116" s="13"/>
      <c r="AC116" s="13"/>
      <c r="AD116" s="13"/>
      <c r="AE116" s="13"/>
      <c r="AT116" s="239" t="s">
        <v>184</v>
      </c>
      <c r="AU116" s="239" t="s">
        <v>83</v>
      </c>
      <c r="AV116" s="13" t="s">
        <v>83</v>
      </c>
      <c r="AW116" s="13" t="s">
        <v>4</v>
      </c>
      <c r="AX116" s="13" t="s">
        <v>81</v>
      </c>
      <c r="AY116" s="239" t="s">
        <v>146</v>
      </c>
    </row>
    <row r="117" s="2" customFormat="1" ht="37.8" customHeight="1">
      <c r="A117" s="41"/>
      <c r="B117" s="42"/>
      <c r="C117" s="208" t="s">
        <v>203</v>
      </c>
      <c r="D117" s="208" t="s">
        <v>148</v>
      </c>
      <c r="E117" s="209" t="s">
        <v>830</v>
      </c>
      <c r="F117" s="210" t="s">
        <v>831</v>
      </c>
      <c r="G117" s="211" t="s">
        <v>181</v>
      </c>
      <c r="H117" s="212">
        <v>42.609999999999999</v>
      </c>
      <c r="I117" s="213"/>
      <c r="J117" s="214">
        <f>ROUND(I117*H117,2)</f>
        <v>0</v>
      </c>
      <c r="K117" s="215"/>
      <c r="L117" s="47"/>
      <c r="M117" s="216" t="s">
        <v>19</v>
      </c>
      <c r="N117" s="217" t="s">
        <v>44</v>
      </c>
      <c r="O117" s="87"/>
      <c r="P117" s="218">
        <f>O117*H117</f>
        <v>0</v>
      </c>
      <c r="Q117" s="218">
        <v>0</v>
      </c>
      <c r="R117" s="218">
        <f>Q117*H117</f>
        <v>0</v>
      </c>
      <c r="S117" s="218">
        <v>0</v>
      </c>
      <c r="T117" s="219">
        <f>S117*H117</f>
        <v>0</v>
      </c>
      <c r="U117" s="41"/>
      <c r="V117" s="41"/>
      <c r="W117" s="41"/>
      <c r="X117" s="41"/>
      <c r="Y117" s="41"/>
      <c r="Z117" s="41"/>
      <c r="AA117" s="41"/>
      <c r="AB117" s="41"/>
      <c r="AC117" s="41"/>
      <c r="AD117" s="41"/>
      <c r="AE117" s="41"/>
      <c r="AR117" s="220" t="s">
        <v>152</v>
      </c>
      <c r="AT117" s="220" t="s">
        <v>148</v>
      </c>
      <c r="AU117" s="220" t="s">
        <v>83</v>
      </c>
      <c r="AY117" s="20" t="s">
        <v>146</v>
      </c>
      <c r="BE117" s="221">
        <f>IF(N117="základní",J117,0)</f>
        <v>0</v>
      </c>
      <c r="BF117" s="221">
        <f>IF(N117="snížená",J117,0)</f>
        <v>0</v>
      </c>
      <c r="BG117" s="221">
        <f>IF(N117="zákl. přenesená",J117,0)</f>
        <v>0</v>
      </c>
      <c r="BH117" s="221">
        <f>IF(N117="sníž. přenesená",J117,0)</f>
        <v>0</v>
      </c>
      <c r="BI117" s="221">
        <f>IF(N117="nulová",J117,0)</f>
        <v>0</v>
      </c>
      <c r="BJ117" s="20" t="s">
        <v>81</v>
      </c>
      <c r="BK117" s="221">
        <f>ROUND(I117*H117,2)</f>
        <v>0</v>
      </c>
      <c r="BL117" s="20" t="s">
        <v>152</v>
      </c>
      <c r="BM117" s="220" t="s">
        <v>1105</v>
      </c>
    </row>
    <row r="118" s="2" customFormat="1" ht="24.15" customHeight="1">
      <c r="A118" s="41"/>
      <c r="B118" s="42"/>
      <c r="C118" s="208" t="s">
        <v>209</v>
      </c>
      <c r="D118" s="208" t="s">
        <v>148</v>
      </c>
      <c r="E118" s="209" t="s">
        <v>833</v>
      </c>
      <c r="F118" s="210" t="s">
        <v>834</v>
      </c>
      <c r="G118" s="211" t="s">
        <v>181</v>
      </c>
      <c r="H118" s="212">
        <v>42.609999999999999</v>
      </c>
      <c r="I118" s="213"/>
      <c r="J118" s="214">
        <f>ROUND(I118*H118,2)</f>
        <v>0</v>
      </c>
      <c r="K118" s="215"/>
      <c r="L118" s="47"/>
      <c r="M118" s="216" t="s">
        <v>19</v>
      </c>
      <c r="N118" s="217" t="s">
        <v>44</v>
      </c>
      <c r="O118" s="87"/>
      <c r="P118" s="218">
        <f>O118*H118</f>
        <v>0</v>
      </c>
      <c r="Q118" s="218">
        <v>0</v>
      </c>
      <c r="R118" s="218">
        <f>Q118*H118</f>
        <v>0</v>
      </c>
      <c r="S118" s="218">
        <v>0</v>
      </c>
      <c r="T118" s="219">
        <f>S118*H118</f>
        <v>0</v>
      </c>
      <c r="U118" s="41"/>
      <c r="V118" s="41"/>
      <c r="W118" s="41"/>
      <c r="X118" s="41"/>
      <c r="Y118" s="41"/>
      <c r="Z118" s="41"/>
      <c r="AA118" s="41"/>
      <c r="AB118" s="41"/>
      <c r="AC118" s="41"/>
      <c r="AD118" s="41"/>
      <c r="AE118" s="41"/>
      <c r="AR118" s="220" t="s">
        <v>152</v>
      </c>
      <c r="AT118" s="220" t="s">
        <v>148</v>
      </c>
      <c r="AU118" s="220" t="s">
        <v>83</v>
      </c>
      <c r="AY118" s="20" t="s">
        <v>146</v>
      </c>
      <c r="BE118" s="221">
        <f>IF(N118="základní",J118,0)</f>
        <v>0</v>
      </c>
      <c r="BF118" s="221">
        <f>IF(N118="snížená",J118,0)</f>
        <v>0</v>
      </c>
      <c r="BG118" s="221">
        <f>IF(N118="zákl. přenesená",J118,0)</f>
        <v>0</v>
      </c>
      <c r="BH118" s="221">
        <f>IF(N118="sníž. přenesená",J118,0)</f>
        <v>0</v>
      </c>
      <c r="BI118" s="221">
        <f>IF(N118="nulová",J118,0)</f>
        <v>0</v>
      </c>
      <c r="BJ118" s="20" t="s">
        <v>81</v>
      </c>
      <c r="BK118" s="221">
        <f>ROUND(I118*H118,2)</f>
        <v>0</v>
      </c>
      <c r="BL118" s="20" t="s">
        <v>152</v>
      </c>
      <c r="BM118" s="220" t="s">
        <v>1106</v>
      </c>
    </row>
    <row r="119" s="12" customFormat="1" ht="22.8" customHeight="1">
      <c r="A119" s="12"/>
      <c r="B119" s="192"/>
      <c r="C119" s="193"/>
      <c r="D119" s="194" t="s">
        <v>72</v>
      </c>
      <c r="E119" s="206" t="s">
        <v>83</v>
      </c>
      <c r="F119" s="206" t="s">
        <v>257</v>
      </c>
      <c r="G119" s="193"/>
      <c r="H119" s="193"/>
      <c r="I119" s="196"/>
      <c r="J119" s="207">
        <f>BK119</f>
        <v>0</v>
      </c>
      <c r="K119" s="193"/>
      <c r="L119" s="198"/>
      <c r="M119" s="199"/>
      <c r="N119" s="200"/>
      <c r="O119" s="200"/>
      <c r="P119" s="201">
        <f>SUM(P120:P127)</f>
        <v>0</v>
      </c>
      <c r="Q119" s="200"/>
      <c r="R119" s="201">
        <f>SUM(R120:R127)</f>
        <v>20.339680350000002</v>
      </c>
      <c r="S119" s="200"/>
      <c r="T119" s="202">
        <f>SUM(T120:T127)</f>
        <v>0</v>
      </c>
      <c r="U119" s="12"/>
      <c r="V119" s="12"/>
      <c r="W119" s="12"/>
      <c r="X119" s="12"/>
      <c r="Y119" s="12"/>
      <c r="Z119" s="12"/>
      <c r="AA119" s="12"/>
      <c r="AB119" s="12"/>
      <c r="AC119" s="12"/>
      <c r="AD119" s="12"/>
      <c r="AE119" s="12"/>
      <c r="AR119" s="203" t="s">
        <v>81</v>
      </c>
      <c r="AT119" s="204" t="s">
        <v>72</v>
      </c>
      <c r="AU119" s="204" t="s">
        <v>81</v>
      </c>
      <c r="AY119" s="203" t="s">
        <v>146</v>
      </c>
      <c r="BK119" s="205">
        <f>SUM(BK120:BK127)</f>
        <v>0</v>
      </c>
    </row>
    <row r="120" s="2" customFormat="1" ht="24.15" customHeight="1">
      <c r="A120" s="41"/>
      <c r="B120" s="42"/>
      <c r="C120" s="208" t="s">
        <v>215</v>
      </c>
      <c r="D120" s="208" t="s">
        <v>148</v>
      </c>
      <c r="E120" s="209" t="s">
        <v>1107</v>
      </c>
      <c r="F120" s="210" t="s">
        <v>1108</v>
      </c>
      <c r="G120" s="211" t="s">
        <v>261</v>
      </c>
      <c r="H120" s="212">
        <v>22</v>
      </c>
      <c r="I120" s="213"/>
      <c r="J120" s="214">
        <f>ROUND(I120*H120,2)</f>
        <v>0</v>
      </c>
      <c r="K120" s="215"/>
      <c r="L120" s="47"/>
      <c r="M120" s="216" t="s">
        <v>19</v>
      </c>
      <c r="N120" s="217" t="s">
        <v>44</v>
      </c>
      <c r="O120" s="87"/>
      <c r="P120" s="218">
        <f>O120*H120</f>
        <v>0</v>
      </c>
      <c r="Q120" s="218">
        <v>0.024639999999999999</v>
      </c>
      <c r="R120" s="218">
        <f>Q120*H120</f>
        <v>0.54208000000000001</v>
      </c>
      <c r="S120" s="218">
        <v>0</v>
      </c>
      <c r="T120" s="219">
        <f>S120*H120</f>
        <v>0</v>
      </c>
      <c r="U120" s="41"/>
      <c r="V120" s="41"/>
      <c r="W120" s="41"/>
      <c r="X120" s="41"/>
      <c r="Y120" s="41"/>
      <c r="Z120" s="41"/>
      <c r="AA120" s="41"/>
      <c r="AB120" s="41"/>
      <c r="AC120" s="41"/>
      <c r="AD120" s="41"/>
      <c r="AE120" s="41"/>
      <c r="AR120" s="220" t="s">
        <v>152</v>
      </c>
      <c r="AT120" s="220" t="s">
        <v>148</v>
      </c>
      <c r="AU120" s="220" t="s">
        <v>83</v>
      </c>
      <c r="AY120" s="20" t="s">
        <v>146</v>
      </c>
      <c r="BE120" s="221">
        <f>IF(N120="základní",J120,0)</f>
        <v>0</v>
      </c>
      <c r="BF120" s="221">
        <f>IF(N120="snížená",J120,0)</f>
        <v>0</v>
      </c>
      <c r="BG120" s="221">
        <f>IF(N120="zákl. přenesená",J120,0)</f>
        <v>0</v>
      </c>
      <c r="BH120" s="221">
        <f>IF(N120="sníž. přenesená",J120,0)</f>
        <v>0</v>
      </c>
      <c r="BI120" s="221">
        <f>IF(N120="nulová",J120,0)</f>
        <v>0</v>
      </c>
      <c r="BJ120" s="20" t="s">
        <v>81</v>
      </c>
      <c r="BK120" s="221">
        <f>ROUND(I120*H120,2)</f>
        <v>0</v>
      </c>
      <c r="BL120" s="20" t="s">
        <v>152</v>
      </c>
      <c r="BM120" s="220" t="s">
        <v>1109</v>
      </c>
    </row>
    <row r="121" s="2" customFormat="1">
      <c r="A121" s="41"/>
      <c r="B121" s="42"/>
      <c r="C121" s="43"/>
      <c r="D121" s="222" t="s">
        <v>154</v>
      </c>
      <c r="E121" s="43"/>
      <c r="F121" s="223" t="s">
        <v>1110</v>
      </c>
      <c r="G121" s="43"/>
      <c r="H121" s="43"/>
      <c r="I121" s="224"/>
      <c r="J121" s="43"/>
      <c r="K121" s="43"/>
      <c r="L121" s="47"/>
      <c r="M121" s="225"/>
      <c r="N121" s="226"/>
      <c r="O121" s="87"/>
      <c r="P121" s="87"/>
      <c r="Q121" s="87"/>
      <c r="R121" s="87"/>
      <c r="S121" s="87"/>
      <c r="T121" s="88"/>
      <c r="U121" s="41"/>
      <c r="V121" s="41"/>
      <c r="W121" s="41"/>
      <c r="X121" s="41"/>
      <c r="Y121" s="41"/>
      <c r="Z121" s="41"/>
      <c r="AA121" s="41"/>
      <c r="AB121" s="41"/>
      <c r="AC121" s="41"/>
      <c r="AD121" s="41"/>
      <c r="AE121" s="41"/>
      <c r="AT121" s="20" t="s">
        <v>154</v>
      </c>
      <c r="AU121" s="20" t="s">
        <v>83</v>
      </c>
    </row>
    <row r="122" s="13" customFormat="1">
      <c r="A122" s="13"/>
      <c r="B122" s="229"/>
      <c r="C122" s="230"/>
      <c r="D122" s="227" t="s">
        <v>184</v>
      </c>
      <c r="E122" s="231" t="s">
        <v>19</v>
      </c>
      <c r="F122" s="232" t="s">
        <v>1111</v>
      </c>
      <c r="G122" s="230"/>
      <c r="H122" s="233">
        <v>22</v>
      </c>
      <c r="I122" s="234"/>
      <c r="J122" s="230"/>
      <c r="K122" s="230"/>
      <c r="L122" s="235"/>
      <c r="M122" s="236"/>
      <c r="N122" s="237"/>
      <c r="O122" s="237"/>
      <c r="P122" s="237"/>
      <c r="Q122" s="237"/>
      <c r="R122" s="237"/>
      <c r="S122" s="237"/>
      <c r="T122" s="238"/>
      <c r="U122" s="13"/>
      <c r="V122" s="13"/>
      <c r="W122" s="13"/>
      <c r="X122" s="13"/>
      <c r="Y122" s="13"/>
      <c r="Z122" s="13"/>
      <c r="AA122" s="13"/>
      <c r="AB122" s="13"/>
      <c r="AC122" s="13"/>
      <c r="AD122" s="13"/>
      <c r="AE122" s="13"/>
      <c r="AT122" s="239" t="s">
        <v>184</v>
      </c>
      <c r="AU122" s="239" t="s">
        <v>83</v>
      </c>
      <c r="AV122" s="13" t="s">
        <v>83</v>
      </c>
      <c r="AW122" s="13" t="s">
        <v>35</v>
      </c>
      <c r="AX122" s="13" t="s">
        <v>81</v>
      </c>
      <c r="AY122" s="239" t="s">
        <v>146</v>
      </c>
    </row>
    <row r="123" s="2" customFormat="1" ht="16.5" customHeight="1">
      <c r="A123" s="41"/>
      <c r="B123" s="42"/>
      <c r="C123" s="261" t="s">
        <v>220</v>
      </c>
      <c r="D123" s="261" t="s">
        <v>242</v>
      </c>
      <c r="E123" s="262" t="s">
        <v>1112</v>
      </c>
      <c r="F123" s="263" t="s">
        <v>1113</v>
      </c>
      <c r="G123" s="264" t="s">
        <v>269</v>
      </c>
      <c r="H123" s="265">
        <v>22</v>
      </c>
      <c r="I123" s="266"/>
      <c r="J123" s="267">
        <f>ROUND(I123*H123,2)</f>
        <v>0</v>
      </c>
      <c r="K123" s="268"/>
      <c r="L123" s="269"/>
      <c r="M123" s="270" t="s">
        <v>19</v>
      </c>
      <c r="N123" s="271" t="s">
        <v>44</v>
      </c>
      <c r="O123" s="87"/>
      <c r="P123" s="218">
        <f>O123*H123</f>
        <v>0</v>
      </c>
      <c r="Q123" s="218">
        <v>0.79000000000000004</v>
      </c>
      <c r="R123" s="218">
        <f>Q123*H123</f>
        <v>17.380000000000003</v>
      </c>
      <c r="S123" s="218">
        <v>0</v>
      </c>
      <c r="T123" s="219">
        <f>S123*H123</f>
        <v>0</v>
      </c>
      <c r="U123" s="41"/>
      <c r="V123" s="41"/>
      <c r="W123" s="41"/>
      <c r="X123" s="41"/>
      <c r="Y123" s="41"/>
      <c r="Z123" s="41"/>
      <c r="AA123" s="41"/>
      <c r="AB123" s="41"/>
      <c r="AC123" s="41"/>
      <c r="AD123" s="41"/>
      <c r="AE123" s="41"/>
      <c r="AR123" s="220" t="s">
        <v>196</v>
      </c>
      <c r="AT123" s="220" t="s">
        <v>242</v>
      </c>
      <c r="AU123" s="220" t="s">
        <v>83</v>
      </c>
      <c r="AY123" s="20" t="s">
        <v>146</v>
      </c>
      <c r="BE123" s="221">
        <f>IF(N123="základní",J123,0)</f>
        <v>0</v>
      </c>
      <c r="BF123" s="221">
        <f>IF(N123="snížená",J123,0)</f>
        <v>0</v>
      </c>
      <c r="BG123" s="221">
        <f>IF(N123="zákl. přenesená",J123,0)</f>
        <v>0</v>
      </c>
      <c r="BH123" s="221">
        <f>IF(N123="sníž. přenesená",J123,0)</f>
        <v>0</v>
      </c>
      <c r="BI123" s="221">
        <f>IF(N123="nulová",J123,0)</f>
        <v>0</v>
      </c>
      <c r="BJ123" s="20" t="s">
        <v>81</v>
      </c>
      <c r="BK123" s="221">
        <f>ROUND(I123*H123,2)</f>
        <v>0</v>
      </c>
      <c r="BL123" s="20" t="s">
        <v>152</v>
      </c>
      <c r="BM123" s="220" t="s">
        <v>1114</v>
      </c>
    </row>
    <row r="124" s="2" customFormat="1" ht="21.75" customHeight="1">
      <c r="A124" s="41"/>
      <c r="B124" s="42"/>
      <c r="C124" s="208" t="s">
        <v>227</v>
      </c>
      <c r="D124" s="208" t="s">
        <v>148</v>
      </c>
      <c r="E124" s="209" t="s">
        <v>1115</v>
      </c>
      <c r="F124" s="210" t="s">
        <v>1116</v>
      </c>
      <c r="G124" s="211" t="s">
        <v>223</v>
      </c>
      <c r="H124" s="212">
        <v>3.6629999999999998</v>
      </c>
      <c r="I124" s="213"/>
      <c r="J124" s="214">
        <f>ROUND(I124*H124,2)</f>
        <v>0</v>
      </c>
      <c r="K124" s="215"/>
      <c r="L124" s="47"/>
      <c r="M124" s="216" t="s">
        <v>19</v>
      </c>
      <c r="N124" s="217" t="s">
        <v>44</v>
      </c>
      <c r="O124" s="87"/>
      <c r="P124" s="218">
        <f>O124*H124</f>
        <v>0</v>
      </c>
      <c r="Q124" s="218">
        <v>0.10445</v>
      </c>
      <c r="R124" s="218">
        <f>Q124*H124</f>
        <v>0.38260034999999998</v>
      </c>
      <c r="S124" s="218">
        <v>0</v>
      </c>
      <c r="T124" s="219">
        <f>S124*H124</f>
        <v>0</v>
      </c>
      <c r="U124" s="41"/>
      <c r="V124" s="41"/>
      <c r="W124" s="41"/>
      <c r="X124" s="41"/>
      <c r="Y124" s="41"/>
      <c r="Z124" s="41"/>
      <c r="AA124" s="41"/>
      <c r="AB124" s="41"/>
      <c r="AC124" s="41"/>
      <c r="AD124" s="41"/>
      <c r="AE124" s="41"/>
      <c r="AR124" s="220" t="s">
        <v>152</v>
      </c>
      <c r="AT124" s="220" t="s">
        <v>148</v>
      </c>
      <c r="AU124" s="220" t="s">
        <v>83</v>
      </c>
      <c r="AY124" s="20" t="s">
        <v>146</v>
      </c>
      <c r="BE124" s="221">
        <f>IF(N124="základní",J124,0)</f>
        <v>0</v>
      </c>
      <c r="BF124" s="221">
        <f>IF(N124="snížená",J124,0)</f>
        <v>0</v>
      </c>
      <c r="BG124" s="221">
        <f>IF(N124="zákl. přenesená",J124,0)</f>
        <v>0</v>
      </c>
      <c r="BH124" s="221">
        <f>IF(N124="sníž. přenesená",J124,0)</f>
        <v>0</v>
      </c>
      <c r="BI124" s="221">
        <f>IF(N124="nulová",J124,0)</f>
        <v>0</v>
      </c>
      <c r="BJ124" s="20" t="s">
        <v>81</v>
      </c>
      <c r="BK124" s="221">
        <f>ROUND(I124*H124,2)</f>
        <v>0</v>
      </c>
      <c r="BL124" s="20" t="s">
        <v>152</v>
      </c>
      <c r="BM124" s="220" t="s">
        <v>1117</v>
      </c>
    </row>
    <row r="125" s="2" customFormat="1">
      <c r="A125" s="41"/>
      <c r="B125" s="42"/>
      <c r="C125" s="43"/>
      <c r="D125" s="222" t="s">
        <v>154</v>
      </c>
      <c r="E125" s="43"/>
      <c r="F125" s="223" t="s">
        <v>1118</v>
      </c>
      <c r="G125" s="43"/>
      <c r="H125" s="43"/>
      <c r="I125" s="224"/>
      <c r="J125" s="43"/>
      <c r="K125" s="43"/>
      <c r="L125" s="47"/>
      <c r="M125" s="225"/>
      <c r="N125" s="226"/>
      <c r="O125" s="87"/>
      <c r="P125" s="87"/>
      <c r="Q125" s="87"/>
      <c r="R125" s="87"/>
      <c r="S125" s="87"/>
      <c r="T125" s="88"/>
      <c r="U125" s="41"/>
      <c r="V125" s="41"/>
      <c r="W125" s="41"/>
      <c r="X125" s="41"/>
      <c r="Y125" s="41"/>
      <c r="Z125" s="41"/>
      <c r="AA125" s="41"/>
      <c r="AB125" s="41"/>
      <c r="AC125" s="41"/>
      <c r="AD125" s="41"/>
      <c r="AE125" s="41"/>
      <c r="AT125" s="20" t="s">
        <v>154</v>
      </c>
      <c r="AU125" s="20" t="s">
        <v>83</v>
      </c>
    </row>
    <row r="126" s="13" customFormat="1">
      <c r="A126" s="13"/>
      <c r="B126" s="229"/>
      <c r="C126" s="230"/>
      <c r="D126" s="227" t="s">
        <v>184</v>
      </c>
      <c r="E126" s="231" t="s">
        <v>19</v>
      </c>
      <c r="F126" s="232" t="s">
        <v>1119</v>
      </c>
      <c r="G126" s="230"/>
      <c r="H126" s="233">
        <v>3.6629999999999998</v>
      </c>
      <c r="I126" s="234"/>
      <c r="J126" s="230"/>
      <c r="K126" s="230"/>
      <c r="L126" s="235"/>
      <c r="M126" s="236"/>
      <c r="N126" s="237"/>
      <c r="O126" s="237"/>
      <c r="P126" s="237"/>
      <c r="Q126" s="237"/>
      <c r="R126" s="237"/>
      <c r="S126" s="237"/>
      <c r="T126" s="238"/>
      <c r="U126" s="13"/>
      <c r="V126" s="13"/>
      <c r="W126" s="13"/>
      <c r="X126" s="13"/>
      <c r="Y126" s="13"/>
      <c r="Z126" s="13"/>
      <c r="AA126" s="13"/>
      <c r="AB126" s="13"/>
      <c r="AC126" s="13"/>
      <c r="AD126" s="13"/>
      <c r="AE126" s="13"/>
      <c r="AT126" s="239" t="s">
        <v>184</v>
      </c>
      <c r="AU126" s="239" t="s">
        <v>83</v>
      </c>
      <c r="AV126" s="13" t="s">
        <v>83</v>
      </c>
      <c r="AW126" s="13" t="s">
        <v>35</v>
      </c>
      <c r="AX126" s="13" t="s">
        <v>81</v>
      </c>
      <c r="AY126" s="239" t="s">
        <v>146</v>
      </c>
    </row>
    <row r="127" s="2" customFormat="1" ht="16.5" customHeight="1">
      <c r="A127" s="41"/>
      <c r="B127" s="42"/>
      <c r="C127" s="261" t="s">
        <v>232</v>
      </c>
      <c r="D127" s="261" t="s">
        <v>242</v>
      </c>
      <c r="E127" s="262" t="s">
        <v>1120</v>
      </c>
      <c r="F127" s="263" t="s">
        <v>1121</v>
      </c>
      <c r="G127" s="264" t="s">
        <v>269</v>
      </c>
      <c r="H127" s="265">
        <v>11</v>
      </c>
      <c r="I127" s="266"/>
      <c r="J127" s="267">
        <f>ROUND(I127*H127,2)</f>
        <v>0</v>
      </c>
      <c r="K127" s="268"/>
      <c r="L127" s="269"/>
      <c r="M127" s="270" t="s">
        <v>19</v>
      </c>
      <c r="N127" s="271" t="s">
        <v>44</v>
      </c>
      <c r="O127" s="87"/>
      <c r="P127" s="218">
        <f>O127*H127</f>
        <v>0</v>
      </c>
      <c r="Q127" s="218">
        <v>0.185</v>
      </c>
      <c r="R127" s="218">
        <f>Q127*H127</f>
        <v>2.0350000000000001</v>
      </c>
      <c r="S127" s="218">
        <v>0</v>
      </c>
      <c r="T127" s="219">
        <f>S127*H127</f>
        <v>0</v>
      </c>
      <c r="U127" s="41"/>
      <c r="V127" s="41"/>
      <c r="W127" s="41"/>
      <c r="X127" s="41"/>
      <c r="Y127" s="41"/>
      <c r="Z127" s="41"/>
      <c r="AA127" s="41"/>
      <c r="AB127" s="41"/>
      <c r="AC127" s="41"/>
      <c r="AD127" s="41"/>
      <c r="AE127" s="41"/>
      <c r="AR127" s="220" t="s">
        <v>196</v>
      </c>
      <c r="AT127" s="220" t="s">
        <v>242</v>
      </c>
      <c r="AU127" s="220" t="s">
        <v>83</v>
      </c>
      <c r="AY127" s="20" t="s">
        <v>146</v>
      </c>
      <c r="BE127" s="221">
        <f>IF(N127="základní",J127,0)</f>
        <v>0</v>
      </c>
      <c r="BF127" s="221">
        <f>IF(N127="snížená",J127,0)</f>
        <v>0</v>
      </c>
      <c r="BG127" s="221">
        <f>IF(N127="zákl. přenesená",J127,0)</f>
        <v>0</v>
      </c>
      <c r="BH127" s="221">
        <f>IF(N127="sníž. přenesená",J127,0)</f>
        <v>0</v>
      </c>
      <c r="BI127" s="221">
        <f>IF(N127="nulová",J127,0)</f>
        <v>0</v>
      </c>
      <c r="BJ127" s="20" t="s">
        <v>81</v>
      </c>
      <c r="BK127" s="221">
        <f>ROUND(I127*H127,2)</f>
        <v>0</v>
      </c>
      <c r="BL127" s="20" t="s">
        <v>152</v>
      </c>
      <c r="BM127" s="220" t="s">
        <v>1122</v>
      </c>
    </row>
    <row r="128" s="12" customFormat="1" ht="22.8" customHeight="1">
      <c r="A128" s="12"/>
      <c r="B128" s="192"/>
      <c r="C128" s="193"/>
      <c r="D128" s="194" t="s">
        <v>72</v>
      </c>
      <c r="E128" s="206" t="s">
        <v>152</v>
      </c>
      <c r="F128" s="206" t="s">
        <v>265</v>
      </c>
      <c r="G128" s="193"/>
      <c r="H128" s="193"/>
      <c r="I128" s="196"/>
      <c r="J128" s="207">
        <f>BK128</f>
        <v>0</v>
      </c>
      <c r="K128" s="193"/>
      <c r="L128" s="198"/>
      <c r="M128" s="199"/>
      <c r="N128" s="200"/>
      <c r="O128" s="200"/>
      <c r="P128" s="201">
        <f>SUM(P129:P130)</f>
        <v>0</v>
      </c>
      <c r="Q128" s="200"/>
      <c r="R128" s="201">
        <f>SUM(R129:R130)</f>
        <v>0</v>
      </c>
      <c r="S128" s="200"/>
      <c r="T128" s="202">
        <f>SUM(T129:T130)</f>
        <v>0</v>
      </c>
      <c r="U128" s="12"/>
      <c r="V128" s="12"/>
      <c r="W128" s="12"/>
      <c r="X128" s="12"/>
      <c r="Y128" s="12"/>
      <c r="Z128" s="12"/>
      <c r="AA128" s="12"/>
      <c r="AB128" s="12"/>
      <c r="AC128" s="12"/>
      <c r="AD128" s="12"/>
      <c r="AE128" s="12"/>
      <c r="AR128" s="203" t="s">
        <v>81</v>
      </c>
      <c r="AT128" s="204" t="s">
        <v>72</v>
      </c>
      <c r="AU128" s="204" t="s">
        <v>81</v>
      </c>
      <c r="AY128" s="203" t="s">
        <v>146</v>
      </c>
      <c r="BK128" s="205">
        <f>SUM(BK129:BK130)</f>
        <v>0</v>
      </c>
    </row>
    <row r="129" s="2" customFormat="1" ht="16.5" customHeight="1">
      <c r="A129" s="41"/>
      <c r="B129" s="42"/>
      <c r="C129" s="208" t="s">
        <v>8</v>
      </c>
      <c r="D129" s="208" t="s">
        <v>148</v>
      </c>
      <c r="E129" s="209" t="s">
        <v>865</v>
      </c>
      <c r="F129" s="210" t="s">
        <v>866</v>
      </c>
      <c r="G129" s="211" t="s">
        <v>181</v>
      </c>
      <c r="H129" s="212">
        <v>4.8499999999999996</v>
      </c>
      <c r="I129" s="213"/>
      <c r="J129" s="214">
        <f>ROUND(I129*H129,2)</f>
        <v>0</v>
      </c>
      <c r="K129" s="215"/>
      <c r="L129" s="47"/>
      <c r="M129" s="216" t="s">
        <v>19</v>
      </c>
      <c r="N129" s="217" t="s">
        <v>44</v>
      </c>
      <c r="O129" s="87"/>
      <c r="P129" s="218">
        <f>O129*H129</f>
        <v>0</v>
      </c>
      <c r="Q129" s="218">
        <v>0</v>
      </c>
      <c r="R129" s="218">
        <f>Q129*H129</f>
        <v>0</v>
      </c>
      <c r="S129" s="218">
        <v>0</v>
      </c>
      <c r="T129" s="219">
        <f>S129*H129</f>
        <v>0</v>
      </c>
      <c r="U129" s="41"/>
      <c r="V129" s="41"/>
      <c r="W129" s="41"/>
      <c r="X129" s="41"/>
      <c r="Y129" s="41"/>
      <c r="Z129" s="41"/>
      <c r="AA129" s="41"/>
      <c r="AB129" s="41"/>
      <c r="AC129" s="41"/>
      <c r="AD129" s="41"/>
      <c r="AE129" s="41"/>
      <c r="AR129" s="220" t="s">
        <v>152</v>
      </c>
      <c r="AT129" s="220" t="s">
        <v>148</v>
      </c>
      <c r="AU129" s="220" t="s">
        <v>83</v>
      </c>
      <c r="AY129" s="20" t="s">
        <v>146</v>
      </c>
      <c r="BE129" s="221">
        <f>IF(N129="základní",J129,0)</f>
        <v>0</v>
      </c>
      <c r="BF129" s="221">
        <f>IF(N129="snížená",J129,0)</f>
        <v>0</v>
      </c>
      <c r="BG129" s="221">
        <f>IF(N129="zákl. přenesená",J129,0)</f>
        <v>0</v>
      </c>
      <c r="BH129" s="221">
        <f>IF(N129="sníž. přenesená",J129,0)</f>
        <v>0</v>
      </c>
      <c r="BI129" s="221">
        <f>IF(N129="nulová",J129,0)</f>
        <v>0</v>
      </c>
      <c r="BJ129" s="20" t="s">
        <v>81</v>
      </c>
      <c r="BK129" s="221">
        <f>ROUND(I129*H129,2)</f>
        <v>0</v>
      </c>
      <c r="BL129" s="20" t="s">
        <v>152</v>
      </c>
      <c r="BM129" s="220" t="s">
        <v>1123</v>
      </c>
    </row>
    <row r="130" s="2" customFormat="1">
      <c r="A130" s="41"/>
      <c r="B130" s="42"/>
      <c r="C130" s="43"/>
      <c r="D130" s="222" t="s">
        <v>154</v>
      </c>
      <c r="E130" s="43"/>
      <c r="F130" s="223" t="s">
        <v>868</v>
      </c>
      <c r="G130" s="43"/>
      <c r="H130" s="43"/>
      <c r="I130" s="224"/>
      <c r="J130" s="43"/>
      <c r="K130" s="43"/>
      <c r="L130" s="47"/>
      <c r="M130" s="225"/>
      <c r="N130" s="226"/>
      <c r="O130" s="87"/>
      <c r="P130" s="87"/>
      <c r="Q130" s="87"/>
      <c r="R130" s="87"/>
      <c r="S130" s="87"/>
      <c r="T130" s="88"/>
      <c r="U130" s="41"/>
      <c r="V130" s="41"/>
      <c r="W130" s="41"/>
      <c r="X130" s="41"/>
      <c r="Y130" s="41"/>
      <c r="Z130" s="41"/>
      <c r="AA130" s="41"/>
      <c r="AB130" s="41"/>
      <c r="AC130" s="41"/>
      <c r="AD130" s="41"/>
      <c r="AE130" s="41"/>
      <c r="AT130" s="20" t="s">
        <v>154</v>
      </c>
      <c r="AU130" s="20" t="s">
        <v>83</v>
      </c>
    </row>
    <row r="131" s="12" customFormat="1" ht="22.8" customHeight="1">
      <c r="A131" s="12"/>
      <c r="B131" s="192"/>
      <c r="C131" s="193"/>
      <c r="D131" s="194" t="s">
        <v>72</v>
      </c>
      <c r="E131" s="206" t="s">
        <v>196</v>
      </c>
      <c r="F131" s="206" t="s">
        <v>382</v>
      </c>
      <c r="G131" s="193"/>
      <c r="H131" s="193"/>
      <c r="I131" s="196"/>
      <c r="J131" s="207">
        <f>BK131</f>
        <v>0</v>
      </c>
      <c r="K131" s="193"/>
      <c r="L131" s="198"/>
      <c r="M131" s="199"/>
      <c r="N131" s="200"/>
      <c r="O131" s="200"/>
      <c r="P131" s="201">
        <f>SUM(P132:P163)</f>
        <v>0</v>
      </c>
      <c r="Q131" s="200"/>
      <c r="R131" s="201">
        <f>SUM(R132:R163)</f>
        <v>0.60153899</v>
      </c>
      <c r="S131" s="200"/>
      <c r="T131" s="202">
        <f>SUM(T132:T163)</f>
        <v>0</v>
      </c>
      <c r="U131" s="12"/>
      <c r="V131" s="12"/>
      <c r="W131" s="12"/>
      <c r="X131" s="12"/>
      <c r="Y131" s="12"/>
      <c r="Z131" s="12"/>
      <c r="AA131" s="12"/>
      <c r="AB131" s="12"/>
      <c r="AC131" s="12"/>
      <c r="AD131" s="12"/>
      <c r="AE131" s="12"/>
      <c r="AR131" s="203" t="s">
        <v>81</v>
      </c>
      <c r="AT131" s="204" t="s">
        <v>72</v>
      </c>
      <c r="AU131" s="204" t="s">
        <v>81</v>
      </c>
      <c r="AY131" s="203" t="s">
        <v>146</v>
      </c>
      <c r="BK131" s="205">
        <f>SUM(BK132:BK163)</f>
        <v>0</v>
      </c>
    </row>
    <row r="132" s="2" customFormat="1" ht="24.15" customHeight="1">
      <c r="A132" s="41"/>
      <c r="B132" s="42"/>
      <c r="C132" s="208" t="s">
        <v>241</v>
      </c>
      <c r="D132" s="208" t="s">
        <v>148</v>
      </c>
      <c r="E132" s="209" t="s">
        <v>1124</v>
      </c>
      <c r="F132" s="210" t="s">
        <v>1125</v>
      </c>
      <c r="G132" s="211" t="s">
        <v>261</v>
      </c>
      <c r="H132" s="212">
        <v>46.600000000000001</v>
      </c>
      <c r="I132" s="213"/>
      <c r="J132" s="214">
        <f>ROUND(I132*H132,2)</f>
        <v>0</v>
      </c>
      <c r="K132" s="215"/>
      <c r="L132" s="47"/>
      <c r="M132" s="216" t="s">
        <v>19</v>
      </c>
      <c r="N132" s="217" t="s">
        <v>44</v>
      </c>
      <c r="O132" s="87"/>
      <c r="P132" s="218">
        <f>O132*H132</f>
        <v>0</v>
      </c>
      <c r="Q132" s="218">
        <v>0</v>
      </c>
      <c r="R132" s="218">
        <f>Q132*H132</f>
        <v>0</v>
      </c>
      <c r="S132" s="218">
        <v>0</v>
      </c>
      <c r="T132" s="219">
        <f>S132*H132</f>
        <v>0</v>
      </c>
      <c r="U132" s="41"/>
      <c r="V132" s="41"/>
      <c r="W132" s="41"/>
      <c r="X132" s="41"/>
      <c r="Y132" s="41"/>
      <c r="Z132" s="41"/>
      <c r="AA132" s="41"/>
      <c r="AB132" s="41"/>
      <c r="AC132" s="41"/>
      <c r="AD132" s="41"/>
      <c r="AE132" s="41"/>
      <c r="AR132" s="220" t="s">
        <v>152</v>
      </c>
      <c r="AT132" s="220" t="s">
        <v>148</v>
      </c>
      <c r="AU132" s="220" t="s">
        <v>83</v>
      </c>
      <c r="AY132" s="20" t="s">
        <v>146</v>
      </c>
      <c r="BE132" s="221">
        <f>IF(N132="základní",J132,0)</f>
        <v>0</v>
      </c>
      <c r="BF132" s="221">
        <f>IF(N132="snížená",J132,0)</f>
        <v>0</v>
      </c>
      <c r="BG132" s="221">
        <f>IF(N132="zákl. přenesená",J132,0)</f>
        <v>0</v>
      </c>
      <c r="BH132" s="221">
        <f>IF(N132="sníž. přenesená",J132,0)</f>
        <v>0</v>
      </c>
      <c r="BI132" s="221">
        <f>IF(N132="nulová",J132,0)</f>
        <v>0</v>
      </c>
      <c r="BJ132" s="20" t="s">
        <v>81</v>
      </c>
      <c r="BK132" s="221">
        <f>ROUND(I132*H132,2)</f>
        <v>0</v>
      </c>
      <c r="BL132" s="20" t="s">
        <v>152</v>
      </c>
      <c r="BM132" s="220" t="s">
        <v>1126</v>
      </c>
    </row>
    <row r="133" s="2" customFormat="1">
      <c r="A133" s="41"/>
      <c r="B133" s="42"/>
      <c r="C133" s="43"/>
      <c r="D133" s="222" t="s">
        <v>154</v>
      </c>
      <c r="E133" s="43"/>
      <c r="F133" s="223" t="s">
        <v>1127</v>
      </c>
      <c r="G133" s="43"/>
      <c r="H133" s="43"/>
      <c r="I133" s="224"/>
      <c r="J133" s="43"/>
      <c r="K133" s="43"/>
      <c r="L133" s="47"/>
      <c r="M133" s="225"/>
      <c r="N133" s="226"/>
      <c r="O133" s="87"/>
      <c r="P133" s="87"/>
      <c r="Q133" s="87"/>
      <c r="R133" s="87"/>
      <c r="S133" s="87"/>
      <c r="T133" s="88"/>
      <c r="U133" s="41"/>
      <c r="V133" s="41"/>
      <c r="W133" s="41"/>
      <c r="X133" s="41"/>
      <c r="Y133" s="41"/>
      <c r="Z133" s="41"/>
      <c r="AA133" s="41"/>
      <c r="AB133" s="41"/>
      <c r="AC133" s="41"/>
      <c r="AD133" s="41"/>
      <c r="AE133" s="41"/>
      <c r="AT133" s="20" t="s">
        <v>154</v>
      </c>
      <c r="AU133" s="20" t="s">
        <v>83</v>
      </c>
    </row>
    <row r="134" s="2" customFormat="1" ht="16.5" customHeight="1">
      <c r="A134" s="41"/>
      <c r="B134" s="42"/>
      <c r="C134" s="261" t="s">
        <v>248</v>
      </c>
      <c r="D134" s="261" t="s">
        <v>242</v>
      </c>
      <c r="E134" s="262" t="s">
        <v>1128</v>
      </c>
      <c r="F134" s="263" t="s">
        <v>1129</v>
      </c>
      <c r="G134" s="264" t="s">
        <v>261</v>
      </c>
      <c r="H134" s="265">
        <v>47.298999999999999</v>
      </c>
      <c r="I134" s="266"/>
      <c r="J134" s="267">
        <f>ROUND(I134*H134,2)</f>
        <v>0</v>
      </c>
      <c r="K134" s="268"/>
      <c r="L134" s="269"/>
      <c r="M134" s="270" t="s">
        <v>19</v>
      </c>
      <c r="N134" s="271" t="s">
        <v>44</v>
      </c>
      <c r="O134" s="87"/>
      <c r="P134" s="218">
        <f>O134*H134</f>
        <v>0</v>
      </c>
      <c r="Q134" s="218">
        <v>0.00027</v>
      </c>
      <c r="R134" s="218">
        <f>Q134*H134</f>
        <v>0.012770729999999999</v>
      </c>
      <c r="S134" s="218">
        <v>0</v>
      </c>
      <c r="T134" s="219">
        <f>S134*H134</f>
        <v>0</v>
      </c>
      <c r="U134" s="41"/>
      <c r="V134" s="41"/>
      <c r="W134" s="41"/>
      <c r="X134" s="41"/>
      <c r="Y134" s="41"/>
      <c r="Z134" s="41"/>
      <c r="AA134" s="41"/>
      <c r="AB134" s="41"/>
      <c r="AC134" s="41"/>
      <c r="AD134" s="41"/>
      <c r="AE134" s="41"/>
      <c r="AR134" s="220" t="s">
        <v>196</v>
      </c>
      <c r="AT134" s="220" t="s">
        <v>242</v>
      </c>
      <c r="AU134" s="220" t="s">
        <v>83</v>
      </c>
      <c r="AY134" s="20" t="s">
        <v>146</v>
      </c>
      <c r="BE134" s="221">
        <f>IF(N134="základní",J134,0)</f>
        <v>0</v>
      </c>
      <c r="BF134" s="221">
        <f>IF(N134="snížená",J134,0)</f>
        <v>0</v>
      </c>
      <c r="BG134" s="221">
        <f>IF(N134="zákl. přenesená",J134,0)</f>
        <v>0</v>
      </c>
      <c r="BH134" s="221">
        <f>IF(N134="sníž. přenesená",J134,0)</f>
        <v>0</v>
      </c>
      <c r="BI134" s="221">
        <f>IF(N134="nulová",J134,0)</f>
        <v>0</v>
      </c>
      <c r="BJ134" s="20" t="s">
        <v>81</v>
      </c>
      <c r="BK134" s="221">
        <f>ROUND(I134*H134,2)</f>
        <v>0</v>
      </c>
      <c r="BL134" s="20" t="s">
        <v>152</v>
      </c>
      <c r="BM134" s="220" t="s">
        <v>1130</v>
      </c>
    </row>
    <row r="135" s="13" customFormat="1">
      <c r="A135" s="13"/>
      <c r="B135" s="229"/>
      <c r="C135" s="230"/>
      <c r="D135" s="227" t="s">
        <v>184</v>
      </c>
      <c r="E135" s="230"/>
      <c r="F135" s="232" t="s">
        <v>1131</v>
      </c>
      <c r="G135" s="230"/>
      <c r="H135" s="233">
        <v>47.298999999999999</v>
      </c>
      <c r="I135" s="234"/>
      <c r="J135" s="230"/>
      <c r="K135" s="230"/>
      <c r="L135" s="235"/>
      <c r="M135" s="236"/>
      <c r="N135" s="237"/>
      <c r="O135" s="237"/>
      <c r="P135" s="237"/>
      <c r="Q135" s="237"/>
      <c r="R135" s="237"/>
      <c r="S135" s="237"/>
      <c r="T135" s="238"/>
      <c r="U135" s="13"/>
      <c r="V135" s="13"/>
      <c r="W135" s="13"/>
      <c r="X135" s="13"/>
      <c r="Y135" s="13"/>
      <c r="Z135" s="13"/>
      <c r="AA135" s="13"/>
      <c r="AB135" s="13"/>
      <c r="AC135" s="13"/>
      <c r="AD135" s="13"/>
      <c r="AE135" s="13"/>
      <c r="AT135" s="239" t="s">
        <v>184</v>
      </c>
      <c r="AU135" s="239" t="s">
        <v>83</v>
      </c>
      <c r="AV135" s="13" t="s">
        <v>83</v>
      </c>
      <c r="AW135" s="13" t="s">
        <v>4</v>
      </c>
      <c r="AX135" s="13" t="s">
        <v>81</v>
      </c>
      <c r="AY135" s="239" t="s">
        <v>146</v>
      </c>
    </row>
    <row r="136" s="2" customFormat="1" ht="24.15" customHeight="1">
      <c r="A136" s="41"/>
      <c r="B136" s="42"/>
      <c r="C136" s="208" t="s">
        <v>258</v>
      </c>
      <c r="D136" s="208" t="s">
        <v>148</v>
      </c>
      <c r="E136" s="209" t="s">
        <v>1132</v>
      </c>
      <c r="F136" s="210" t="s">
        <v>1133</v>
      </c>
      <c r="G136" s="211" t="s">
        <v>261</v>
      </c>
      <c r="H136" s="212">
        <v>31.699999999999999</v>
      </c>
      <c r="I136" s="213"/>
      <c r="J136" s="214">
        <f>ROUND(I136*H136,2)</f>
        <v>0</v>
      </c>
      <c r="K136" s="215"/>
      <c r="L136" s="47"/>
      <c r="M136" s="216" t="s">
        <v>19</v>
      </c>
      <c r="N136" s="217" t="s">
        <v>44</v>
      </c>
      <c r="O136" s="87"/>
      <c r="P136" s="218">
        <f>O136*H136</f>
        <v>0</v>
      </c>
      <c r="Q136" s="218">
        <v>0</v>
      </c>
      <c r="R136" s="218">
        <f>Q136*H136</f>
        <v>0</v>
      </c>
      <c r="S136" s="218">
        <v>0</v>
      </c>
      <c r="T136" s="219">
        <f>S136*H136</f>
        <v>0</v>
      </c>
      <c r="U136" s="41"/>
      <c r="V136" s="41"/>
      <c r="W136" s="41"/>
      <c r="X136" s="41"/>
      <c r="Y136" s="41"/>
      <c r="Z136" s="41"/>
      <c r="AA136" s="41"/>
      <c r="AB136" s="41"/>
      <c r="AC136" s="41"/>
      <c r="AD136" s="41"/>
      <c r="AE136" s="41"/>
      <c r="AR136" s="220" t="s">
        <v>152</v>
      </c>
      <c r="AT136" s="220" t="s">
        <v>148</v>
      </c>
      <c r="AU136" s="220" t="s">
        <v>83</v>
      </c>
      <c r="AY136" s="20" t="s">
        <v>146</v>
      </c>
      <c r="BE136" s="221">
        <f>IF(N136="základní",J136,0)</f>
        <v>0</v>
      </c>
      <c r="BF136" s="221">
        <f>IF(N136="snížená",J136,0)</f>
        <v>0</v>
      </c>
      <c r="BG136" s="221">
        <f>IF(N136="zákl. přenesená",J136,0)</f>
        <v>0</v>
      </c>
      <c r="BH136" s="221">
        <f>IF(N136="sníž. přenesená",J136,0)</f>
        <v>0</v>
      </c>
      <c r="BI136" s="221">
        <f>IF(N136="nulová",J136,0)</f>
        <v>0</v>
      </c>
      <c r="BJ136" s="20" t="s">
        <v>81</v>
      </c>
      <c r="BK136" s="221">
        <f>ROUND(I136*H136,2)</f>
        <v>0</v>
      </c>
      <c r="BL136" s="20" t="s">
        <v>152</v>
      </c>
      <c r="BM136" s="220" t="s">
        <v>1134</v>
      </c>
    </row>
    <row r="137" s="2" customFormat="1">
      <c r="A137" s="41"/>
      <c r="B137" s="42"/>
      <c r="C137" s="43"/>
      <c r="D137" s="222" t="s">
        <v>154</v>
      </c>
      <c r="E137" s="43"/>
      <c r="F137" s="223" t="s">
        <v>1135</v>
      </c>
      <c r="G137" s="43"/>
      <c r="H137" s="43"/>
      <c r="I137" s="224"/>
      <c r="J137" s="43"/>
      <c r="K137" s="43"/>
      <c r="L137" s="47"/>
      <c r="M137" s="225"/>
      <c r="N137" s="226"/>
      <c r="O137" s="87"/>
      <c r="P137" s="87"/>
      <c r="Q137" s="87"/>
      <c r="R137" s="87"/>
      <c r="S137" s="87"/>
      <c r="T137" s="88"/>
      <c r="U137" s="41"/>
      <c r="V137" s="41"/>
      <c r="W137" s="41"/>
      <c r="X137" s="41"/>
      <c r="Y137" s="41"/>
      <c r="Z137" s="41"/>
      <c r="AA137" s="41"/>
      <c r="AB137" s="41"/>
      <c r="AC137" s="41"/>
      <c r="AD137" s="41"/>
      <c r="AE137" s="41"/>
      <c r="AT137" s="20" t="s">
        <v>154</v>
      </c>
      <c r="AU137" s="20" t="s">
        <v>83</v>
      </c>
    </row>
    <row r="138" s="2" customFormat="1" ht="16.5" customHeight="1">
      <c r="A138" s="41"/>
      <c r="B138" s="42"/>
      <c r="C138" s="261" t="s">
        <v>266</v>
      </c>
      <c r="D138" s="261" t="s">
        <v>242</v>
      </c>
      <c r="E138" s="262" t="s">
        <v>1136</v>
      </c>
      <c r="F138" s="263" t="s">
        <v>1137</v>
      </c>
      <c r="G138" s="264" t="s">
        <v>261</v>
      </c>
      <c r="H138" s="265">
        <v>32.176000000000002</v>
      </c>
      <c r="I138" s="266"/>
      <c r="J138" s="267">
        <f>ROUND(I138*H138,2)</f>
        <v>0</v>
      </c>
      <c r="K138" s="268"/>
      <c r="L138" s="269"/>
      <c r="M138" s="270" t="s">
        <v>19</v>
      </c>
      <c r="N138" s="271" t="s">
        <v>44</v>
      </c>
      <c r="O138" s="87"/>
      <c r="P138" s="218">
        <f>O138*H138</f>
        <v>0</v>
      </c>
      <c r="Q138" s="218">
        <v>0.00106</v>
      </c>
      <c r="R138" s="218">
        <f>Q138*H138</f>
        <v>0.034106560000000001</v>
      </c>
      <c r="S138" s="218">
        <v>0</v>
      </c>
      <c r="T138" s="219">
        <f>S138*H138</f>
        <v>0</v>
      </c>
      <c r="U138" s="41"/>
      <c r="V138" s="41"/>
      <c r="W138" s="41"/>
      <c r="X138" s="41"/>
      <c r="Y138" s="41"/>
      <c r="Z138" s="41"/>
      <c r="AA138" s="41"/>
      <c r="AB138" s="41"/>
      <c r="AC138" s="41"/>
      <c r="AD138" s="41"/>
      <c r="AE138" s="41"/>
      <c r="AR138" s="220" t="s">
        <v>196</v>
      </c>
      <c r="AT138" s="220" t="s">
        <v>242</v>
      </c>
      <c r="AU138" s="220" t="s">
        <v>83</v>
      </c>
      <c r="AY138" s="20" t="s">
        <v>146</v>
      </c>
      <c r="BE138" s="221">
        <f>IF(N138="základní",J138,0)</f>
        <v>0</v>
      </c>
      <c r="BF138" s="221">
        <f>IF(N138="snížená",J138,0)</f>
        <v>0</v>
      </c>
      <c r="BG138" s="221">
        <f>IF(N138="zákl. přenesená",J138,0)</f>
        <v>0</v>
      </c>
      <c r="BH138" s="221">
        <f>IF(N138="sníž. přenesená",J138,0)</f>
        <v>0</v>
      </c>
      <c r="BI138" s="221">
        <f>IF(N138="nulová",J138,0)</f>
        <v>0</v>
      </c>
      <c r="BJ138" s="20" t="s">
        <v>81</v>
      </c>
      <c r="BK138" s="221">
        <f>ROUND(I138*H138,2)</f>
        <v>0</v>
      </c>
      <c r="BL138" s="20" t="s">
        <v>152</v>
      </c>
      <c r="BM138" s="220" t="s">
        <v>1138</v>
      </c>
    </row>
    <row r="139" s="13" customFormat="1">
      <c r="A139" s="13"/>
      <c r="B139" s="229"/>
      <c r="C139" s="230"/>
      <c r="D139" s="227" t="s">
        <v>184</v>
      </c>
      <c r="E139" s="230"/>
      <c r="F139" s="232" t="s">
        <v>1139</v>
      </c>
      <c r="G139" s="230"/>
      <c r="H139" s="233">
        <v>32.176000000000002</v>
      </c>
      <c r="I139" s="234"/>
      <c r="J139" s="230"/>
      <c r="K139" s="230"/>
      <c r="L139" s="235"/>
      <c r="M139" s="236"/>
      <c r="N139" s="237"/>
      <c r="O139" s="237"/>
      <c r="P139" s="237"/>
      <c r="Q139" s="237"/>
      <c r="R139" s="237"/>
      <c r="S139" s="237"/>
      <c r="T139" s="238"/>
      <c r="U139" s="13"/>
      <c r="V139" s="13"/>
      <c r="W139" s="13"/>
      <c r="X139" s="13"/>
      <c r="Y139" s="13"/>
      <c r="Z139" s="13"/>
      <c r="AA139" s="13"/>
      <c r="AB139" s="13"/>
      <c r="AC139" s="13"/>
      <c r="AD139" s="13"/>
      <c r="AE139" s="13"/>
      <c r="AT139" s="239" t="s">
        <v>184</v>
      </c>
      <c r="AU139" s="239" t="s">
        <v>83</v>
      </c>
      <c r="AV139" s="13" t="s">
        <v>83</v>
      </c>
      <c r="AW139" s="13" t="s">
        <v>4</v>
      </c>
      <c r="AX139" s="13" t="s">
        <v>81</v>
      </c>
      <c r="AY139" s="239" t="s">
        <v>146</v>
      </c>
    </row>
    <row r="140" s="2" customFormat="1" ht="24.15" customHeight="1">
      <c r="A140" s="41"/>
      <c r="B140" s="42"/>
      <c r="C140" s="208" t="s">
        <v>272</v>
      </c>
      <c r="D140" s="208" t="s">
        <v>148</v>
      </c>
      <c r="E140" s="209" t="s">
        <v>1140</v>
      </c>
      <c r="F140" s="210" t="s">
        <v>1141</v>
      </c>
      <c r="G140" s="211" t="s">
        <v>269</v>
      </c>
      <c r="H140" s="212">
        <v>8</v>
      </c>
      <c r="I140" s="213"/>
      <c r="J140" s="214">
        <f>ROUND(I140*H140,2)</f>
        <v>0</v>
      </c>
      <c r="K140" s="215"/>
      <c r="L140" s="47"/>
      <c r="M140" s="216" t="s">
        <v>19</v>
      </c>
      <c r="N140" s="217" t="s">
        <v>44</v>
      </c>
      <c r="O140" s="87"/>
      <c r="P140" s="218">
        <f>O140*H140</f>
        <v>0</v>
      </c>
      <c r="Q140" s="218">
        <v>0</v>
      </c>
      <c r="R140" s="218">
        <f>Q140*H140</f>
        <v>0</v>
      </c>
      <c r="S140" s="218">
        <v>0</v>
      </c>
      <c r="T140" s="219">
        <f>S140*H140</f>
        <v>0</v>
      </c>
      <c r="U140" s="41"/>
      <c r="V140" s="41"/>
      <c r="W140" s="41"/>
      <c r="X140" s="41"/>
      <c r="Y140" s="41"/>
      <c r="Z140" s="41"/>
      <c r="AA140" s="41"/>
      <c r="AB140" s="41"/>
      <c r="AC140" s="41"/>
      <c r="AD140" s="41"/>
      <c r="AE140" s="41"/>
      <c r="AR140" s="220" t="s">
        <v>152</v>
      </c>
      <c r="AT140" s="220" t="s">
        <v>148</v>
      </c>
      <c r="AU140" s="220" t="s">
        <v>83</v>
      </c>
      <c r="AY140" s="20" t="s">
        <v>146</v>
      </c>
      <c r="BE140" s="221">
        <f>IF(N140="základní",J140,0)</f>
        <v>0</v>
      </c>
      <c r="BF140" s="221">
        <f>IF(N140="snížená",J140,0)</f>
        <v>0</v>
      </c>
      <c r="BG140" s="221">
        <f>IF(N140="zákl. přenesená",J140,0)</f>
        <v>0</v>
      </c>
      <c r="BH140" s="221">
        <f>IF(N140="sníž. přenesená",J140,0)</f>
        <v>0</v>
      </c>
      <c r="BI140" s="221">
        <f>IF(N140="nulová",J140,0)</f>
        <v>0</v>
      </c>
      <c r="BJ140" s="20" t="s">
        <v>81</v>
      </c>
      <c r="BK140" s="221">
        <f>ROUND(I140*H140,2)</f>
        <v>0</v>
      </c>
      <c r="BL140" s="20" t="s">
        <v>152</v>
      </c>
      <c r="BM140" s="220" t="s">
        <v>1142</v>
      </c>
    </row>
    <row r="141" s="2" customFormat="1">
      <c r="A141" s="41"/>
      <c r="B141" s="42"/>
      <c r="C141" s="43"/>
      <c r="D141" s="222" t="s">
        <v>154</v>
      </c>
      <c r="E141" s="43"/>
      <c r="F141" s="223" t="s">
        <v>1143</v>
      </c>
      <c r="G141" s="43"/>
      <c r="H141" s="43"/>
      <c r="I141" s="224"/>
      <c r="J141" s="43"/>
      <c r="K141" s="43"/>
      <c r="L141" s="47"/>
      <c r="M141" s="225"/>
      <c r="N141" s="226"/>
      <c r="O141" s="87"/>
      <c r="P141" s="87"/>
      <c r="Q141" s="87"/>
      <c r="R141" s="87"/>
      <c r="S141" s="87"/>
      <c r="T141" s="88"/>
      <c r="U141" s="41"/>
      <c r="V141" s="41"/>
      <c r="W141" s="41"/>
      <c r="X141" s="41"/>
      <c r="Y141" s="41"/>
      <c r="Z141" s="41"/>
      <c r="AA141" s="41"/>
      <c r="AB141" s="41"/>
      <c r="AC141" s="41"/>
      <c r="AD141" s="41"/>
      <c r="AE141" s="41"/>
      <c r="AT141" s="20" t="s">
        <v>154</v>
      </c>
      <c r="AU141" s="20" t="s">
        <v>83</v>
      </c>
    </row>
    <row r="142" s="2" customFormat="1" ht="24.15" customHeight="1">
      <c r="A142" s="41"/>
      <c r="B142" s="42"/>
      <c r="C142" s="208" t="s">
        <v>7</v>
      </c>
      <c r="D142" s="208" t="s">
        <v>148</v>
      </c>
      <c r="E142" s="209" t="s">
        <v>1144</v>
      </c>
      <c r="F142" s="210" t="s">
        <v>1145</v>
      </c>
      <c r="G142" s="211" t="s">
        <v>269</v>
      </c>
      <c r="H142" s="212">
        <v>3</v>
      </c>
      <c r="I142" s="213"/>
      <c r="J142" s="214">
        <f>ROUND(I142*H142,2)</f>
        <v>0</v>
      </c>
      <c r="K142" s="215"/>
      <c r="L142" s="47"/>
      <c r="M142" s="216" t="s">
        <v>19</v>
      </c>
      <c r="N142" s="217" t="s">
        <v>44</v>
      </c>
      <c r="O142" s="87"/>
      <c r="P142" s="218">
        <f>O142*H142</f>
        <v>0</v>
      </c>
      <c r="Q142" s="218">
        <v>0</v>
      </c>
      <c r="R142" s="218">
        <f>Q142*H142</f>
        <v>0</v>
      </c>
      <c r="S142" s="218">
        <v>0</v>
      </c>
      <c r="T142" s="219">
        <f>S142*H142</f>
        <v>0</v>
      </c>
      <c r="U142" s="41"/>
      <c r="V142" s="41"/>
      <c r="W142" s="41"/>
      <c r="X142" s="41"/>
      <c r="Y142" s="41"/>
      <c r="Z142" s="41"/>
      <c r="AA142" s="41"/>
      <c r="AB142" s="41"/>
      <c r="AC142" s="41"/>
      <c r="AD142" s="41"/>
      <c r="AE142" s="41"/>
      <c r="AR142" s="220" t="s">
        <v>152</v>
      </c>
      <c r="AT142" s="220" t="s">
        <v>148</v>
      </c>
      <c r="AU142" s="220" t="s">
        <v>83</v>
      </c>
      <c r="AY142" s="20" t="s">
        <v>146</v>
      </c>
      <c r="BE142" s="221">
        <f>IF(N142="základní",J142,0)</f>
        <v>0</v>
      </c>
      <c r="BF142" s="221">
        <f>IF(N142="snížená",J142,0)</f>
        <v>0</v>
      </c>
      <c r="BG142" s="221">
        <f>IF(N142="zákl. přenesená",J142,0)</f>
        <v>0</v>
      </c>
      <c r="BH142" s="221">
        <f>IF(N142="sníž. přenesená",J142,0)</f>
        <v>0</v>
      </c>
      <c r="BI142" s="221">
        <f>IF(N142="nulová",J142,0)</f>
        <v>0</v>
      </c>
      <c r="BJ142" s="20" t="s">
        <v>81</v>
      </c>
      <c r="BK142" s="221">
        <f>ROUND(I142*H142,2)</f>
        <v>0</v>
      </c>
      <c r="BL142" s="20" t="s">
        <v>152</v>
      </c>
      <c r="BM142" s="220" t="s">
        <v>1146</v>
      </c>
    </row>
    <row r="143" s="2" customFormat="1">
      <c r="A143" s="41"/>
      <c r="B143" s="42"/>
      <c r="C143" s="43"/>
      <c r="D143" s="222" t="s">
        <v>154</v>
      </c>
      <c r="E143" s="43"/>
      <c r="F143" s="223" t="s">
        <v>1147</v>
      </c>
      <c r="G143" s="43"/>
      <c r="H143" s="43"/>
      <c r="I143" s="224"/>
      <c r="J143" s="43"/>
      <c r="K143" s="43"/>
      <c r="L143" s="47"/>
      <c r="M143" s="225"/>
      <c r="N143" s="226"/>
      <c r="O143" s="87"/>
      <c r="P143" s="87"/>
      <c r="Q143" s="87"/>
      <c r="R143" s="87"/>
      <c r="S143" s="87"/>
      <c r="T143" s="88"/>
      <c r="U143" s="41"/>
      <c r="V143" s="41"/>
      <c r="W143" s="41"/>
      <c r="X143" s="41"/>
      <c r="Y143" s="41"/>
      <c r="Z143" s="41"/>
      <c r="AA143" s="41"/>
      <c r="AB143" s="41"/>
      <c r="AC143" s="41"/>
      <c r="AD143" s="41"/>
      <c r="AE143" s="41"/>
      <c r="AT143" s="20" t="s">
        <v>154</v>
      </c>
      <c r="AU143" s="20" t="s">
        <v>83</v>
      </c>
    </row>
    <row r="144" s="2" customFormat="1" ht="24.15" customHeight="1">
      <c r="A144" s="41"/>
      <c r="B144" s="42"/>
      <c r="C144" s="208" t="s">
        <v>281</v>
      </c>
      <c r="D144" s="208" t="s">
        <v>148</v>
      </c>
      <c r="E144" s="209" t="s">
        <v>1148</v>
      </c>
      <c r="F144" s="210" t="s">
        <v>1149</v>
      </c>
      <c r="G144" s="211" t="s">
        <v>269</v>
      </c>
      <c r="H144" s="212">
        <v>2</v>
      </c>
      <c r="I144" s="213"/>
      <c r="J144" s="214">
        <f>ROUND(I144*H144,2)</f>
        <v>0</v>
      </c>
      <c r="K144" s="215"/>
      <c r="L144" s="47"/>
      <c r="M144" s="216" t="s">
        <v>19</v>
      </c>
      <c r="N144" s="217" t="s">
        <v>44</v>
      </c>
      <c r="O144" s="87"/>
      <c r="P144" s="218">
        <f>O144*H144</f>
        <v>0</v>
      </c>
      <c r="Q144" s="218">
        <v>0</v>
      </c>
      <c r="R144" s="218">
        <f>Q144*H144</f>
        <v>0</v>
      </c>
      <c r="S144" s="218">
        <v>0</v>
      </c>
      <c r="T144" s="219">
        <f>S144*H144</f>
        <v>0</v>
      </c>
      <c r="U144" s="41"/>
      <c r="V144" s="41"/>
      <c r="W144" s="41"/>
      <c r="X144" s="41"/>
      <c r="Y144" s="41"/>
      <c r="Z144" s="41"/>
      <c r="AA144" s="41"/>
      <c r="AB144" s="41"/>
      <c r="AC144" s="41"/>
      <c r="AD144" s="41"/>
      <c r="AE144" s="41"/>
      <c r="AR144" s="220" t="s">
        <v>152</v>
      </c>
      <c r="AT144" s="220" t="s">
        <v>148</v>
      </c>
      <c r="AU144" s="220" t="s">
        <v>83</v>
      </c>
      <c r="AY144" s="20" t="s">
        <v>146</v>
      </c>
      <c r="BE144" s="221">
        <f>IF(N144="základní",J144,0)</f>
        <v>0</v>
      </c>
      <c r="BF144" s="221">
        <f>IF(N144="snížená",J144,0)</f>
        <v>0</v>
      </c>
      <c r="BG144" s="221">
        <f>IF(N144="zákl. přenesená",J144,0)</f>
        <v>0</v>
      </c>
      <c r="BH144" s="221">
        <f>IF(N144="sníž. přenesená",J144,0)</f>
        <v>0</v>
      </c>
      <c r="BI144" s="221">
        <f>IF(N144="nulová",J144,0)</f>
        <v>0</v>
      </c>
      <c r="BJ144" s="20" t="s">
        <v>81</v>
      </c>
      <c r="BK144" s="221">
        <f>ROUND(I144*H144,2)</f>
        <v>0</v>
      </c>
      <c r="BL144" s="20" t="s">
        <v>152</v>
      </c>
      <c r="BM144" s="220" t="s">
        <v>1150</v>
      </c>
    </row>
    <row r="145" s="2" customFormat="1">
      <c r="A145" s="41"/>
      <c r="B145" s="42"/>
      <c r="C145" s="43"/>
      <c r="D145" s="222" t="s">
        <v>154</v>
      </c>
      <c r="E145" s="43"/>
      <c r="F145" s="223" t="s">
        <v>1151</v>
      </c>
      <c r="G145" s="43"/>
      <c r="H145" s="43"/>
      <c r="I145" s="224"/>
      <c r="J145" s="43"/>
      <c r="K145" s="43"/>
      <c r="L145" s="47"/>
      <c r="M145" s="225"/>
      <c r="N145" s="226"/>
      <c r="O145" s="87"/>
      <c r="P145" s="87"/>
      <c r="Q145" s="87"/>
      <c r="R145" s="87"/>
      <c r="S145" s="87"/>
      <c r="T145" s="88"/>
      <c r="U145" s="41"/>
      <c r="V145" s="41"/>
      <c r="W145" s="41"/>
      <c r="X145" s="41"/>
      <c r="Y145" s="41"/>
      <c r="Z145" s="41"/>
      <c r="AA145" s="41"/>
      <c r="AB145" s="41"/>
      <c r="AC145" s="41"/>
      <c r="AD145" s="41"/>
      <c r="AE145" s="41"/>
      <c r="AT145" s="20" t="s">
        <v>154</v>
      </c>
      <c r="AU145" s="20" t="s">
        <v>83</v>
      </c>
    </row>
    <row r="146" s="2" customFormat="1" ht="24.15" customHeight="1">
      <c r="A146" s="41"/>
      <c r="B146" s="42"/>
      <c r="C146" s="208" t="s">
        <v>288</v>
      </c>
      <c r="D146" s="208" t="s">
        <v>148</v>
      </c>
      <c r="E146" s="209" t="s">
        <v>1152</v>
      </c>
      <c r="F146" s="210" t="s">
        <v>1153</v>
      </c>
      <c r="G146" s="211" t="s">
        <v>269</v>
      </c>
      <c r="H146" s="212">
        <v>9</v>
      </c>
      <c r="I146" s="213"/>
      <c r="J146" s="214">
        <f>ROUND(I146*H146,2)</f>
        <v>0</v>
      </c>
      <c r="K146" s="215"/>
      <c r="L146" s="47"/>
      <c r="M146" s="216" t="s">
        <v>19</v>
      </c>
      <c r="N146" s="217" t="s">
        <v>44</v>
      </c>
      <c r="O146" s="87"/>
      <c r="P146" s="218">
        <f>O146*H146</f>
        <v>0</v>
      </c>
      <c r="Q146" s="218">
        <v>0</v>
      </c>
      <c r="R146" s="218">
        <f>Q146*H146</f>
        <v>0</v>
      </c>
      <c r="S146" s="218">
        <v>0</v>
      </c>
      <c r="T146" s="219">
        <f>S146*H146</f>
        <v>0</v>
      </c>
      <c r="U146" s="41"/>
      <c r="V146" s="41"/>
      <c r="W146" s="41"/>
      <c r="X146" s="41"/>
      <c r="Y146" s="41"/>
      <c r="Z146" s="41"/>
      <c r="AA146" s="41"/>
      <c r="AB146" s="41"/>
      <c r="AC146" s="41"/>
      <c r="AD146" s="41"/>
      <c r="AE146" s="41"/>
      <c r="AR146" s="220" t="s">
        <v>152</v>
      </c>
      <c r="AT146" s="220" t="s">
        <v>148</v>
      </c>
      <c r="AU146" s="220" t="s">
        <v>83</v>
      </c>
      <c r="AY146" s="20" t="s">
        <v>146</v>
      </c>
      <c r="BE146" s="221">
        <f>IF(N146="základní",J146,0)</f>
        <v>0</v>
      </c>
      <c r="BF146" s="221">
        <f>IF(N146="snížená",J146,0)</f>
        <v>0</v>
      </c>
      <c r="BG146" s="221">
        <f>IF(N146="zákl. přenesená",J146,0)</f>
        <v>0</v>
      </c>
      <c r="BH146" s="221">
        <f>IF(N146="sníž. přenesená",J146,0)</f>
        <v>0</v>
      </c>
      <c r="BI146" s="221">
        <f>IF(N146="nulová",J146,0)</f>
        <v>0</v>
      </c>
      <c r="BJ146" s="20" t="s">
        <v>81</v>
      </c>
      <c r="BK146" s="221">
        <f>ROUND(I146*H146,2)</f>
        <v>0</v>
      </c>
      <c r="BL146" s="20" t="s">
        <v>152</v>
      </c>
      <c r="BM146" s="220" t="s">
        <v>1154</v>
      </c>
    </row>
    <row r="147" s="2" customFormat="1">
      <c r="A147" s="41"/>
      <c r="B147" s="42"/>
      <c r="C147" s="43"/>
      <c r="D147" s="222" t="s">
        <v>154</v>
      </c>
      <c r="E147" s="43"/>
      <c r="F147" s="223" t="s">
        <v>1155</v>
      </c>
      <c r="G147" s="43"/>
      <c r="H147" s="43"/>
      <c r="I147" s="224"/>
      <c r="J147" s="43"/>
      <c r="K147" s="43"/>
      <c r="L147" s="47"/>
      <c r="M147" s="225"/>
      <c r="N147" s="226"/>
      <c r="O147" s="87"/>
      <c r="P147" s="87"/>
      <c r="Q147" s="87"/>
      <c r="R147" s="87"/>
      <c r="S147" s="87"/>
      <c r="T147" s="88"/>
      <c r="U147" s="41"/>
      <c r="V147" s="41"/>
      <c r="W147" s="41"/>
      <c r="X147" s="41"/>
      <c r="Y147" s="41"/>
      <c r="Z147" s="41"/>
      <c r="AA147" s="41"/>
      <c r="AB147" s="41"/>
      <c r="AC147" s="41"/>
      <c r="AD147" s="41"/>
      <c r="AE147" s="41"/>
      <c r="AT147" s="20" t="s">
        <v>154</v>
      </c>
      <c r="AU147" s="20" t="s">
        <v>83</v>
      </c>
    </row>
    <row r="148" s="2" customFormat="1" ht="16.5" customHeight="1">
      <c r="A148" s="41"/>
      <c r="B148" s="42"/>
      <c r="C148" s="261" t="s">
        <v>296</v>
      </c>
      <c r="D148" s="261" t="s">
        <v>242</v>
      </c>
      <c r="E148" s="262" t="s">
        <v>1156</v>
      </c>
      <c r="F148" s="263" t="s">
        <v>1157</v>
      </c>
      <c r="G148" s="264" t="s">
        <v>269</v>
      </c>
      <c r="H148" s="265">
        <v>8</v>
      </c>
      <c r="I148" s="266"/>
      <c r="J148" s="267">
        <f>ROUND(I148*H148,2)</f>
        <v>0</v>
      </c>
      <c r="K148" s="268"/>
      <c r="L148" s="269"/>
      <c r="M148" s="270" t="s">
        <v>19</v>
      </c>
      <c r="N148" s="271" t="s">
        <v>44</v>
      </c>
      <c r="O148" s="87"/>
      <c r="P148" s="218">
        <f>O148*H148</f>
        <v>0</v>
      </c>
      <c r="Q148" s="218">
        <v>6.0000000000000002E-05</v>
      </c>
      <c r="R148" s="218">
        <f>Q148*H148</f>
        <v>0.00048000000000000001</v>
      </c>
      <c r="S148" s="218">
        <v>0</v>
      </c>
      <c r="T148" s="219">
        <f>S148*H148</f>
        <v>0</v>
      </c>
      <c r="U148" s="41"/>
      <c r="V148" s="41"/>
      <c r="W148" s="41"/>
      <c r="X148" s="41"/>
      <c r="Y148" s="41"/>
      <c r="Z148" s="41"/>
      <c r="AA148" s="41"/>
      <c r="AB148" s="41"/>
      <c r="AC148" s="41"/>
      <c r="AD148" s="41"/>
      <c r="AE148" s="41"/>
      <c r="AR148" s="220" t="s">
        <v>196</v>
      </c>
      <c r="AT148" s="220" t="s">
        <v>242</v>
      </c>
      <c r="AU148" s="220" t="s">
        <v>83</v>
      </c>
      <c r="AY148" s="20" t="s">
        <v>146</v>
      </c>
      <c r="BE148" s="221">
        <f>IF(N148="základní",J148,0)</f>
        <v>0</v>
      </c>
      <c r="BF148" s="221">
        <f>IF(N148="snížená",J148,0)</f>
        <v>0</v>
      </c>
      <c r="BG148" s="221">
        <f>IF(N148="zákl. přenesená",J148,0)</f>
        <v>0</v>
      </c>
      <c r="BH148" s="221">
        <f>IF(N148="sníž. přenesená",J148,0)</f>
        <v>0</v>
      </c>
      <c r="BI148" s="221">
        <f>IF(N148="nulová",J148,0)</f>
        <v>0</v>
      </c>
      <c r="BJ148" s="20" t="s">
        <v>81</v>
      </c>
      <c r="BK148" s="221">
        <f>ROUND(I148*H148,2)</f>
        <v>0</v>
      </c>
      <c r="BL148" s="20" t="s">
        <v>152</v>
      </c>
      <c r="BM148" s="220" t="s">
        <v>1158</v>
      </c>
    </row>
    <row r="149" s="2" customFormat="1" ht="16.5" customHeight="1">
      <c r="A149" s="41"/>
      <c r="B149" s="42"/>
      <c r="C149" s="261" t="s">
        <v>302</v>
      </c>
      <c r="D149" s="261" t="s">
        <v>242</v>
      </c>
      <c r="E149" s="262" t="s">
        <v>1159</v>
      </c>
      <c r="F149" s="263" t="s">
        <v>1160</v>
      </c>
      <c r="G149" s="264" t="s">
        <v>269</v>
      </c>
      <c r="H149" s="265">
        <v>3</v>
      </c>
      <c r="I149" s="266"/>
      <c r="J149" s="267">
        <f>ROUND(I149*H149,2)</f>
        <v>0</v>
      </c>
      <c r="K149" s="268"/>
      <c r="L149" s="269"/>
      <c r="M149" s="270" t="s">
        <v>19</v>
      </c>
      <c r="N149" s="271" t="s">
        <v>44</v>
      </c>
      <c r="O149" s="87"/>
      <c r="P149" s="218">
        <f>O149*H149</f>
        <v>0</v>
      </c>
      <c r="Q149" s="218">
        <v>0.00019000000000000001</v>
      </c>
      <c r="R149" s="218">
        <f>Q149*H149</f>
        <v>0.00056999999999999998</v>
      </c>
      <c r="S149" s="218">
        <v>0</v>
      </c>
      <c r="T149" s="219">
        <f>S149*H149</f>
        <v>0</v>
      </c>
      <c r="U149" s="41"/>
      <c r="V149" s="41"/>
      <c r="W149" s="41"/>
      <c r="X149" s="41"/>
      <c r="Y149" s="41"/>
      <c r="Z149" s="41"/>
      <c r="AA149" s="41"/>
      <c r="AB149" s="41"/>
      <c r="AC149" s="41"/>
      <c r="AD149" s="41"/>
      <c r="AE149" s="41"/>
      <c r="AR149" s="220" t="s">
        <v>196</v>
      </c>
      <c r="AT149" s="220" t="s">
        <v>242</v>
      </c>
      <c r="AU149" s="220" t="s">
        <v>83</v>
      </c>
      <c r="AY149" s="20" t="s">
        <v>146</v>
      </c>
      <c r="BE149" s="221">
        <f>IF(N149="základní",J149,0)</f>
        <v>0</v>
      </c>
      <c r="BF149" s="221">
        <f>IF(N149="snížená",J149,0)</f>
        <v>0</v>
      </c>
      <c r="BG149" s="221">
        <f>IF(N149="zákl. přenesená",J149,0)</f>
        <v>0</v>
      </c>
      <c r="BH149" s="221">
        <f>IF(N149="sníž. přenesená",J149,0)</f>
        <v>0</v>
      </c>
      <c r="BI149" s="221">
        <f>IF(N149="nulová",J149,0)</f>
        <v>0</v>
      </c>
      <c r="BJ149" s="20" t="s">
        <v>81</v>
      </c>
      <c r="BK149" s="221">
        <f>ROUND(I149*H149,2)</f>
        <v>0</v>
      </c>
      <c r="BL149" s="20" t="s">
        <v>152</v>
      </c>
      <c r="BM149" s="220" t="s">
        <v>1161</v>
      </c>
    </row>
    <row r="150" s="2" customFormat="1" ht="16.5" customHeight="1">
      <c r="A150" s="41"/>
      <c r="B150" s="42"/>
      <c r="C150" s="261" t="s">
        <v>307</v>
      </c>
      <c r="D150" s="261" t="s">
        <v>242</v>
      </c>
      <c r="E150" s="262" t="s">
        <v>1162</v>
      </c>
      <c r="F150" s="263" t="s">
        <v>1163</v>
      </c>
      <c r="G150" s="264" t="s">
        <v>269</v>
      </c>
      <c r="H150" s="265">
        <v>11</v>
      </c>
      <c r="I150" s="266"/>
      <c r="J150" s="267">
        <f>ROUND(I150*H150,2)</f>
        <v>0</v>
      </c>
      <c r="K150" s="268"/>
      <c r="L150" s="269"/>
      <c r="M150" s="270" t="s">
        <v>19</v>
      </c>
      <c r="N150" s="271" t="s">
        <v>44</v>
      </c>
      <c r="O150" s="87"/>
      <c r="P150" s="218">
        <f>O150*H150</f>
        <v>0</v>
      </c>
      <c r="Q150" s="218">
        <v>0.0073000000000000001</v>
      </c>
      <c r="R150" s="218">
        <f>Q150*H150</f>
        <v>0.080299999999999996</v>
      </c>
      <c r="S150" s="218">
        <v>0</v>
      </c>
      <c r="T150" s="219">
        <f>S150*H150</f>
        <v>0</v>
      </c>
      <c r="U150" s="41"/>
      <c r="V150" s="41"/>
      <c r="W150" s="41"/>
      <c r="X150" s="41"/>
      <c r="Y150" s="41"/>
      <c r="Z150" s="41"/>
      <c r="AA150" s="41"/>
      <c r="AB150" s="41"/>
      <c r="AC150" s="41"/>
      <c r="AD150" s="41"/>
      <c r="AE150" s="41"/>
      <c r="AR150" s="220" t="s">
        <v>196</v>
      </c>
      <c r="AT150" s="220" t="s">
        <v>242</v>
      </c>
      <c r="AU150" s="220" t="s">
        <v>83</v>
      </c>
      <c r="AY150" s="20" t="s">
        <v>146</v>
      </c>
      <c r="BE150" s="221">
        <f>IF(N150="základní",J150,0)</f>
        <v>0</v>
      </c>
      <c r="BF150" s="221">
        <f>IF(N150="snížená",J150,0)</f>
        <v>0</v>
      </c>
      <c r="BG150" s="221">
        <f>IF(N150="zákl. přenesená",J150,0)</f>
        <v>0</v>
      </c>
      <c r="BH150" s="221">
        <f>IF(N150="sníž. přenesená",J150,0)</f>
        <v>0</v>
      </c>
      <c r="BI150" s="221">
        <f>IF(N150="nulová",J150,0)</f>
        <v>0</v>
      </c>
      <c r="BJ150" s="20" t="s">
        <v>81</v>
      </c>
      <c r="BK150" s="221">
        <f>ROUND(I150*H150,2)</f>
        <v>0</v>
      </c>
      <c r="BL150" s="20" t="s">
        <v>152</v>
      </c>
      <c r="BM150" s="220" t="s">
        <v>1164</v>
      </c>
    </row>
    <row r="151" s="2" customFormat="1" ht="16.5" customHeight="1">
      <c r="A151" s="41"/>
      <c r="B151" s="42"/>
      <c r="C151" s="261" t="s">
        <v>312</v>
      </c>
      <c r="D151" s="261" t="s">
        <v>242</v>
      </c>
      <c r="E151" s="262" t="s">
        <v>1165</v>
      </c>
      <c r="F151" s="263" t="s">
        <v>1166</v>
      </c>
      <c r="G151" s="264" t="s">
        <v>269</v>
      </c>
      <c r="H151" s="265">
        <v>11</v>
      </c>
      <c r="I151" s="266"/>
      <c r="J151" s="267">
        <f>ROUND(I151*H151,2)</f>
        <v>0</v>
      </c>
      <c r="K151" s="268"/>
      <c r="L151" s="269"/>
      <c r="M151" s="270" t="s">
        <v>19</v>
      </c>
      <c r="N151" s="271" t="s">
        <v>44</v>
      </c>
      <c r="O151" s="87"/>
      <c r="P151" s="218">
        <f>O151*H151</f>
        <v>0</v>
      </c>
      <c r="Q151" s="218">
        <v>0.00089999999999999998</v>
      </c>
      <c r="R151" s="218">
        <f>Q151*H151</f>
        <v>0.0098999999999999991</v>
      </c>
      <c r="S151" s="218">
        <v>0</v>
      </c>
      <c r="T151" s="219">
        <f>S151*H151</f>
        <v>0</v>
      </c>
      <c r="U151" s="41"/>
      <c r="V151" s="41"/>
      <c r="W151" s="41"/>
      <c r="X151" s="41"/>
      <c r="Y151" s="41"/>
      <c r="Z151" s="41"/>
      <c r="AA151" s="41"/>
      <c r="AB151" s="41"/>
      <c r="AC151" s="41"/>
      <c r="AD151" s="41"/>
      <c r="AE151" s="41"/>
      <c r="AR151" s="220" t="s">
        <v>196</v>
      </c>
      <c r="AT151" s="220" t="s">
        <v>242</v>
      </c>
      <c r="AU151" s="220" t="s">
        <v>83</v>
      </c>
      <c r="AY151" s="20" t="s">
        <v>146</v>
      </c>
      <c r="BE151" s="221">
        <f>IF(N151="základní",J151,0)</f>
        <v>0</v>
      </c>
      <c r="BF151" s="221">
        <f>IF(N151="snížená",J151,0)</f>
        <v>0</v>
      </c>
      <c r="BG151" s="221">
        <f>IF(N151="zákl. přenesená",J151,0)</f>
        <v>0</v>
      </c>
      <c r="BH151" s="221">
        <f>IF(N151="sníž. přenesená",J151,0)</f>
        <v>0</v>
      </c>
      <c r="BI151" s="221">
        <f>IF(N151="nulová",J151,0)</f>
        <v>0</v>
      </c>
      <c r="BJ151" s="20" t="s">
        <v>81</v>
      </c>
      <c r="BK151" s="221">
        <f>ROUND(I151*H151,2)</f>
        <v>0</v>
      </c>
      <c r="BL151" s="20" t="s">
        <v>152</v>
      </c>
      <c r="BM151" s="220" t="s">
        <v>1167</v>
      </c>
    </row>
    <row r="152" s="2" customFormat="1" ht="16.5" customHeight="1">
      <c r="A152" s="41"/>
      <c r="B152" s="42"/>
      <c r="C152" s="261" t="s">
        <v>317</v>
      </c>
      <c r="D152" s="261" t="s">
        <v>242</v>
      </c>
      <c r="E152" s="262" t="s">
        <v>273</v>
      </c>
      <c r="F152" s="263" t="s">
        <v>1168</v>
      </c>
      <c r="G152" s="264" t="s">
        <v>269</v>
      </c>
      <c r="H152" s="265">
        <v>2</v>
      </c>
      <c r="I152" s="266"/>
      <c r="J152" s="267">
        <f>ROUND(I152*H152,2)</f>
        <v>0</v>
      </c>
      <c r="K152" s="268"/>
      <c r="L152" s="269"/>
      <c r="M152" s="270" t="s">
        <v>19</v>
      </c>
      <c r="N152" s="271" t="s">
        <v>44</v>
      </c>
      <c r="O152" s="87"/>
      <c r="P152" s="218">
        <f>O152*H152</f>
        <v>0</v>
      </c>
      <c r="Q152" s="218">
        <v>0</v>
      </c>
      <c r="R152" s="218">
        <f>Q152*H152</f>
        <v>0</v>
      </c>
      <c r="S152" s="218">
        <v>0</v>
      </c>
      <c r="T152" s="219">
        <f>S152*H152</f>
        <v>0</v>
      </c>
      <c r="U152" s="41"/>
      <c r="V152" s="41"/>
      <c r="W152" s="41"/>
      <c r="X152" s="41"/>
      <c r="Y152" s="41"/>
      <c r="Z152" s="41"/>
      <c r="AA152" s="41"/>
      <c r="AB152" s="41"/>
      <c r="AC152" s="41"/>
      <c r="AD152" s="41"/>
      <c r="AE152" s="41"/>
      <c r="AR152" s="220" t="s">
        <v>196</v>
      </c>
      <c r="AT152" s="220" t="s">
        <v>242</v>
      </c>
      <c r="AU152" s="220" t="s">
        <v>83</v>
      </c>
      <c r="AY152" s="20" t="s">
        <v>146</v>
      </c>
      <c r="BE152" s="221">
        <f>IF(N152="základní",J152,0)</f>
        <v>0</v>
      </c>
      <c r="BF152" s="221">
        <f>IF(N152="snížená",J152,0)</f>
        <v>0</v>
      </c>
      <c r="BG152" s="221">
        <f>IF(N152="zákl. přenesená",J152,0)</f>
        <v>0</v>
      </c>
      <c r="BH152" s="221">
        <f>IF(N152="sníž. přenesená",J152,0)</f>
        <v>0</v>
      </c>
      <c r="BI152" s="221">
        <f>IF(N152="nulová",J152,0)</f>
        <v>0</v>
      </c>
      <c r="BJ152" s="20" t="s">
        <v>81</v>
      </c>
      <c r="BK152" s="221">
        <f>ROUND(I152*H152,2)</f>
        <v>0</v>
      </c>
      <c r="BL152" s="20" t="s">
        <v>152</v>
      </c>
      <c r="BM152" s="220" t="s">
        <v>1169</v>
      </c>
    </row>
    <row r="153" s="2" customFormat="1" ht="16.5" customHeight="1">
      <c r="A153" s="41"/>
      <c r="B153" s="42"/>
      <c r="C153" s="261" t="s">
        <v>322</v>
      </c>
      <c r="D153" s="261" t="s">
        <v>242</v>
      </c>
      <c r="E153" s="262" t="s">
        <v>1170</v>
      </c>
      <c r="F153" s="263" t="s">
        <v>1171</v>
      </c>
      <c r="G153" s="264" t="s">
        <v>269</v>
      </c>
      <c r="H153" s="265">
        <v>6</v>
      </c>
      <c r="I153" s="266"/>
      <c r="J153" s="267">
        <f>ROUND(I153*H153,2)</f>
        <v>0</v>
      </c>
      <c r="K153" s="268"/>
      <c r="L153" s="269"/>
      <c r="M153" s="270" t="s">
        <v>19</v>
      </c>
      <c r="N153" s="271" t="s">
        <v>44</v>
      </c>
      <c r="O153" s="87"/>
      <c r="P153" s="218">
        <f>O153*H153</f>
        <v>0</v>
      </c>
      <c r="Q153" s="218">
        <v>0</v>
      </c>
      <c r="R153" s="218">
        <f>Q153*H153</f>
        <v>0</v>
      </c>
      <c r="S153" s="218">
        <v>0</v>
      </c>
      <c r="T153" s="219">
        <f>S153*H153</f>
        <v>0</v>
      </c>
      <c r="U153" s="41"/>
      <c r="V153" s="41"/>
      <c r="W153" s="41"/>
      <c r="X153" s="41"/>
      <c r="Y153" s="41"/>
      <c r="Z153" s="41"/>
      <c r="AA153" s="41"/>
      <c r="AB153" s="41"/>
      <c r="AC153" s="41"/>
      <c r="AD153" s="41"/>
      <c r="AE153" s="41"/>
      <c r="AR153" s="220" t="s">
        <v>196</v>
      </c>
      <c r="AT153" s="220" t="s">
        <v>242</v>
      </c>
      <c r="AU153" s="220" t="s">
        <v>83</v>
      </c>
      <c r="AY153" s="20" t="s">
        <v>146</v>
      </c>
      <c r="BE153" s="221">
        <f>IF(N153="základní",J153,0)</f>
        <v>0</v>
      </c>
      <c r="BF153" s="221">
        <f>IF(N153="snížená",J153,0)</f>
        <v>0</v>
      </c>
      <c r="BG153" s="221">
        <f>IF(N153="zákl. přenesená",J153,0)</f>
        <v>0</v>
      </c>
      <c r="BH153" s="221">
        <f>IF(N153="sníž. přenesená",J153,0)</f>
        <v>0</v>
      </c>
      <c r="BI153" s="221">
        <f>IF(N153="nulová",J153,0)</f>
        <v>0</v>
      </c>
      <c r="BJ153" s="20" t="s">
        <v>81</v>
      </c>
      <c r="BK153" s="221">
        <f>ROUND(I153*H153,2)</f>
        <v>0</v>
      </c>
      <c r="BL153" s="20" t="s">
        <v>152</v>
      </c>
      <c r="BM153" s="220" t="s">
        <v>1172</v>
      </c>
    </row>
    <row r="154" s="2" customFormat="1" ht="16.5" customHeight="1">
      <c r="A154" s="41"/>
      <c r="B154" s="42"/>
      <c r="C154" s="261" t="s">
        <v>328</v>
      </c>
      <c r="D154" s="261" t="s">
        <v>242</v>
      </c>
      <c r="E154" s="262" t="s">
        <v>1173</v>
      </c>
      <c r="F154" s="263" t="s">
        <v>1174</v>
      </c>
      <c r="G154" s="264" t="s">
        <v>269</v>
      </c>
      <c r="H154" s="265">
        <v>3</v>
      </c>
      <c r="I154" s="266"/>
      <c r="J154" s="267">
        <f>ROUND(I154*H154,2)</f>
        <v>0</v>
      </c>
      <c r="K154" s="268"/>
      <c r="L154" s="269"/>
      <c r="M154" s="270" t="s">
        <v>19</v>
      </c>
      <c r="N154" s="271" t="s">
        <v>44</v>
      </c>
      <c r="O154" s="87"/>
      <c r="P154" s="218">
        <f>O154*H154</f>
        <v>0</v>
      </c>
      <c r="Q154" s="218">
        <v>0</v>
      </c>
      <c r="R154" s="218">
        <f>Q154*H154</f>
        <v>0</v>
      </c>
      <c r="S154" s="218">
        <v>0</v>
      </c>
      <c r="T154" s="219">
        <f>S154*H154</f>
        <v>0</v>
      </c>
      <c r="U154" s="41"/>
      <c r="V154" s="41"/>
      <c r="W154" s="41"/>
      <c r="X154" s="41"/>
      <c r="Y154" s="41"/>
      <c r="Z154" s="41"/>
      <c r="AA154" s="41"/>
      <c r="AB154" s="41"/>
      <c r="AC154" s="41"/>
      <c r="AD154" s="41"/>
      <c r="AE154" s="41"/>
      <c r="AR154" s="220" t="s">
        <v>196</v>
      </c>
      <c r="AT154" s="220" t="s">
        <v>242</v>
      </c>
      <c r="AU154" s="220" t="s">
        <v>83</v>
      </c>
      <c r="AY154" s="20" t="s">
        <v>146</v>
      </c>
      <c r="BE154" s="221">
        <f>IF(N154="základní",J154,0)</f>
        <v>0</v>
      </c>
      <c r="BF154" s="221">
        <f>IF(N154="snížená",J154,0)</f>
        <v>0</v>
      </c>
      <c r="BG154" s="221">
        <f>IF(N154="zákl. přenesená",J154,0)</f>
        <v>0</v>
      </c>
      <c r="BH154" s="221">
        <f>IF(N154="sníž. přenesená",J154,0)</f>
        <v>0</v>
      </c>
      <c r="BI154" s="221">
        <f>IF(N154="nulová",J154,0)</f>
        <v>0</v>
      </c>
      <c r="BJ154" s="20" t="s">
        <v>81</v>
      </c>
      <c r="BK154" s="221">
        <f>ROUND(I154*H154,2)</f>
        <v>0</v>
      </c>
      <c r="BL154" s="20" t="s">
        <v>152</v>
      </c>
      <c r="BM154" s="220" t="s">
        <v>1175</v>
      </c>
    </row>
    <row r="155" s="2" customFormat="1" ht="16.5" customHeight="1">
      <c r="A155" s="41"/>
      <c r="B155" s="42"/>
      <c r="C155" s="208" t="s">
        <v>333</v>
      </c>
      <c r="D155" s="208" t="s">
        <v>148</v>
      </c>
      <c r="E155" s="209" t="s">
        <v>1176</v>
      </c>
      <c r="F155" s="210" t="s">
        <v>1177</v>
      </c>
      <c r="G155" s="211" t="s">
        <v>261</v>
      </c>
      <c r="H155" s="212">
        <v>78.299999999999997</v>
      </c>
      <c r="I155" s="213"/>
      <c r="J155" s="214">
        <f>ROUND(I155*H155,2)</f>
        <v>0</v>
      </c>
      <c r="K155" s="215"/>
      <c r="L155" s="47"/>
      <c r="M155" s="216" t="s">
        <v>19</v>
      </c>
      <c r="N155" s="217" t="s">
        <v>44</v>
      </c>
      <c r="O155" s="87"/>
      <c r="P155" s="218">
        <f>O155*H155</f>
        <v>0</v>
      </c>
      <c r="Q155" s="218">
        <v>0</v>
      </c>
      <c r="R155" s="218">
        <f>Q155*H155</f>
        <v>0</v>
      </c>
      <c r="S155" s="218">
        <v>0</v>
      </c>
      <c r="T155" s="219">
        <f>S155*H155</f>
        <v>0</v>
      </c>
      <c r="U155" s="41"/>
      <c r="V155" s="41"/>
      <c r="W155" s="41"/>
      <c r="X155" s="41"/>
      <c r="Y155" s="41"/>
      <c r="Z155" s="41"/>
      <c r="AA155" s="41"/>
      <c r="AB155" s="41"/>
      <c r="AC155" s="41"/>
      <c r="AD155" s="41"/>
      <c r="AE155" s="41"/>
      <c r="AR155" s="220" t="s">
        <v>152</v>
      </c>
      <c r="AT155" s="220" t="s">
        <v>148</v>
      </c>
      <c r="AU155" s="220" t="s">
        <v>83</v>
      </c>
      <c r="AY155" s="20" t="s">
        <v>146</v>
      </c>
      <c r="BE155" s="221">
        <f>IF(N155="základní",J155,0)</f>
        <v>0</v>
      </c>
      <c r="BF155" s="221">
        <f>IF(N155="snížená",J155,0)</f>
        <v>0</v>
      </c>
      <c r="BG155" s="221">
        <f>IF(N155="zákl. přenesená",J155,0)</f>
        <v>0</v>
      </c>
      <c r="BH155" s="221">
        <f>IF(N155="sníž. přenesená",J155,0)</f>
        <v>0</v>
      </c>
      <c r="BI155" s="221">
        <f>IF(N155="nulová",J155,0)</f>
        <v>0</v>
      </c>
      <c r="BJ155" s="20" t="s">
        <v>81</v>
      </c>
      <c r="BK155" s="221">
        <f>ROUND(I155*H155,2)</f>
        <v>0</v>
      </c>
      <c r="BL155" s="20" t="s">
        <v>152</v>
      </c>
      <c r="BM155" s="220" t="s">
        <v>1178</v>
      </c>
    </row>
    <row r="156" s="2" customFormat="1">
      <c r="A156" s="41"/>
      <c r="B156" s="42"/>
      <c r="C156" s="43"/>
      <c r="D156" s="222" t="s">
        <v>154</v>
      </c>
      <c r="E156" s="43"/>
      <c r="F156" s="223" t="s">
        <v>1179</v>
      </c>
      <c r="G156" s="43"/>
      <c r="H156" s="43"/>
      <c r="I156" s="224"/>
      <c r="J156" s="43"/>
      <c r="K156" s="43"/>
      <c r="L156" s="47"/>
      <c r="M156" s="225"/>
      <c r="N156" s="226"/>
      <c r="O156" s="87"/>
      <c r="P156" s="87"/>
      <c r="Q156" s="87"/>
      <c r="R156" s="87"/>
      <c r="S156" s="87"/>
      <c r="T156" s="88"/>
      <c r="U156" s="41"/>
      <c r="V156" s="41"/>
      <c r="W156" s="41"/>
      <c r="X156" s="41"/>
      <c r="Y156" s="41"/>
      <c r="Z156" s="41"/>
      <c r="AA156" s="41"/>
      <c r="AB156" s="41"/>
      <c r="AC156" s="41"/>
      <c r="AD156" s="41"/>
      <c r="AE156" s="41"/>
      <c r="AT156" s="20" t="s">
        <v>154</v>
      </c>
      <c r="AU156" s="20" t="s">
        <v>83</v>
      </c>
    </row>
    <row r="157" s="2" customFormat="1" ht="16.5" customHeight="1">
      <c r="A157" s="41"/>
      <c r="B157" s="42"/>
      <c r="C157" s="208" t="s">
        <v>339</v>
      </c>
      <c r="D157" s="208" t="s">
        <v>148</v>
      </c>
      <c r="E157" s="209" t="s">
        <v>1180</v>
      </c>
      <c r="F157" s="210" t="s">
        <v>1181</v>
      </c>
      <c r="G157" s="211" t="s">
        <v>269</v>
      </c>
      <c r="H157" s="212">
        <v>11</v>
      </c>
      <c r="I157" s="213"/>
      <c r="J157" s="214">
        <f>ROUND(I157*H157,2)</f>
        <v>0</v>
      </c>
      <c r="K157" s="215"/>
      <c r="L157" s="47"/>
      <c r="M157" s="216" t="s">
        <v>19</v>
      </c>
      <c r="N157" s="217" t="s">
        <v>44</v>
      </c>
      <c r="O157" s="87"/>
      <c r="P157" s="218">
        <f>O157*H157</f>
        <v>0</v>
      </c>
      <c r="Q157" s="218">
        <v>0.040000000000000001</v>
      </c>
      <c r="R157" s="218">
        <f>Q157*H157</f>
        <v>0.44</v>
      </c>
      <c r="S157" s="218">
        <v>0</v>
      </c>
      <c r="T157" s="219">
        <f>S157*H157</f>
        <v>0</v>
      </c>
      <c r="U157" s="41"/>
      <c r="V157" s="41"/>
      <c r="W157" s="41"/>
      <c r="X157" s="41"/>
      <c r="Y157" s="41"/>
      <c r="Z157" s="41"/>
      <c r="AA157" s="41"/>
      <c r="AB157" s="41"/>
      <c r="AC157" s="41"/>
      <c r="AD157" s="41"/>
      <c r="AE157" s="41"/>
      <c r="AR157" s="220" t="s">
        <v>152</v>
      </c>
      <c r="AT157" s="220" t="s">
        <v>148</v>
      </c>
      <c r="AU157" s="220" t="s">
        <v>83</v>
      </c>
      <c r="AY157" s="20" t="s">
        <v>146</v>
      </c>
      <c r="BE157" s="221">
        <f>IF(N157="základní",J157,0)</f>
        <v>0</v>
      </c>
      <c r="BF157" s="221">
        <f>IF(N157="snížená",J157,0)</f>
        <v>0</v>
      </c>
      <c r="BG157" s="221">
        <f>IF(N157="zákl. přenesená",J157,0)</f>
        <v>0</v>
      </c>
      <c r="BH157" s="221">
        <f>IF(N157="sníž. přenesená",J157,0)</f>
        <v>0</v>
      </c>
      <c r="BI157" s="221">
        <f>IF(N157="nulová",J157,0)</f>
        <v>0</v>
      </c>
      <c r="BJ157" s="20" t="s">
        <v>81</v>
      </c>
      <c r="BK157" s="221">
        <f>ROUND(I157*H157,2)</f>
        <v>0</v>
      </c>
      <c r="BL157" s="20" t="s">
        <v>152</v>
      </c>
      <c r="BM157" s="220" t="s">
        <v>1182</v>
      </c>
    </row>
    <row r="158" s="2" customFormat="1">
      <c r="A158" s="41"/>
      <c r="B158" s="42"/>
      <c r="C158" s="43"/>
      <c r="D158" s="222" t="s">
        <v>154</v>
      </c>
      <c r="E158" s="43"/>
      <c r="F158" s="223" t="s">
        <v>1183</v>
      </c>
      <c r="G158" s="43"/>
      <c r="H158" s="43"/>
      <c r="I158" s="224"/>
      <c r="J158" s="43"/>
      <c r="K158" s="43"/>
      <c r="L158" s="47"/>
      <c r="M158" s="225"/>
      <c r="N158" s="226"/>
      <c r="O158" s="87"/>
      <c r="P158" s="87"/>
      <c r="Q158" s="87"/>
      <c r="R158" s="87"/>
      <c r="S158" s="87"/>
      <c r="T158" s="88"/>
      <c r="U158" s="41"/>
      <c r="V158" s="41"/>
      <c r="W158" s="41"/>
      <c r="X158" s="41"/>
      <c r="Y158" s="41"/>
      <c r="Z158" s="41"/>
      <c r="AA158" s="41"/>
      <c r="AB158" s="41"/>
      <c r="AC158" s="41"/>
      <c r="AD158" s="41"/>
      <c r="AE158" s="41"/>
      <c r="AT158" s="20" t="s">
        <v>154</v>
      </c>
      <c r="AU158" s="20" t="s">
        <v>83</v>
      </c>
    </row>
    <row r="159" s="2" customFormat="1" ht="16.5" customHeight="1">
      <c r="A159" s="41"/>
      <c r="B159" s="42"/>
      <c r="C159" s="208" t="s">
        <v>344</v>
      </c>
      <c r="D159" s="208" t="s">
        <v>148</v>
      </c>
      <c r="E159" s="209" t="s">
        <v>1184</v>
      </c>
      <c r="F159" s="210" t="s">
        <v>1185</v>
      </c>
      <c r="G159" s="211" t="s">
        <v>261</v>
      </c>
      <c r="H159" s="212">
        <v>86.129999999999995</v>
      </c>
      <c r="I159" s="213"/>
      <c r="J159" s="214">
        <f>ROUND(I159*H159,2)</f>
        <v>0</v>
      </c>
      <c r="K159" s="215"/>
      <c r="L159" s="47"/>
      <c r="M159" s="216" t="s">
        <v>19</v>
      </c>
      <c r="N159" s="217" t="s">
        <v>44</v>
      </c>
      <c r="O159" s="87"/>
      <c r="P159" s="218">
        <f>O159*H159</f>
        <v>0</v>
      </c>
      <c r="Q159" s="218">
        <v>0.00019000000000000001</v>
      </c>
      <c r="R159" s="218">
        <f>Q159*H159</f>
        <v>0.016364699999999999</v>
      </c>
      <c r="S159" s="218">
        <v>0</v>
      </c>
      <c r="T159" s="219">
        <f>S159*H159</f>
        <v>0</v>
      </c>
      <c r="U159" s="41"/>
      <c r="V159" s="41"/>
      <c r="W159" s="41"/>
      <c r="X159" s="41"/>
      <c r="Y159" s="41"/>
      <c r="Z159" s="41"/>
      <c r="AA159" s="41"/>
      <c r="AB159" s="41"/>
      <c r="AC159" s="41"/>
      <c r="AD159" s="41"/>
      <c r="AE159" s="41"/>
      <c r="AR159" s="220" t="s">
        <v>152</v>
      </c>
      <c r="AT159" s="220" t="s">
        <v>148</v>
      </c>
      <c r="AU159" s="220" t="s">
        <v>83</v>
      </c>
      <c r="AY159" s="20" t="s">
        <v>146</v>
      </c>
      <c r="BE159" s="221">
        <f>IF(N159="základní",J159,0)</f>
        <v>0</v>
      </c>
      <c r="BF159" s="221">
        <f>IF(N159="snížená",J159,0)</f>
        <v>0</v>
      </c>
      <c r="BG159" s="221">
        <f>IF(N159="zákl. přenesená",J159,0)</f>
        <v>0</v>
      </c>
      <c r="BH159" s="221">
        <f>IF(N159="sníž. přenesená",J159,0)</f>
        <v>0</v>
      </c>
      <c r="BI159" s="221">
        <f>IF(N159="nulová",J159,0)</f>
        <v>0</v>
      </c>
      <c r="BJ159" s="20" t="s">
        <v>81</v>
      </c>
      <c r="BK159" s="221">
        <f>ROUND(I159*H159,2)</f>
        <v>0</v>
      </c>
      <c r="BL159" s="20" t="s">
        <v>152</v>
      </c>
      <c r="BM159" s="220" t="s">
        <v>1186</v>
      </c>
    </row>
    <row r="160" s="2" customFormat="1">
      <c r="A160" s="41"/>
      <c r="B160" s="42"/>
      <c r="C160" s="43"/>
      <c r="D160" s="222" t="s">
        <v>154</v>
      </c>
      <c r="E160" s="43"/>
      <c r="F160" s="223" t="s">
        <v>1187</v>
      </c>
      <c r="G160" s="43"/>
      <c r="H160" s="43"/>
      <c r="I160" s="224"/>
      <c r="J160" s="43"/>
      <c r="K160" s="43"/>
      <c r="L160" s="47"/>
      <c r="M160" s="225"/>
      <c r="N160" s="226"/>
      <c r="O160" s="87"/>
      <c r="P160" s="87"/>
      <c r="Q160" s="87"/>
      <c r="R160" s="87"/>
      <c r="S160" s="87"/>
      <c r="T160" s="88"/>
      <c r="U160" s="41"/>
      <c r="V160" s="41"/>
      <c r="W160" s="41"/>
      <c r="X160" s="41"/>
      <c r="Y160" s="41"/>
      <c r="Z160" s="41"/>
      <c r="AA160" s="41"/>
      <c r="AB160" s="41"/>
      <c r="AC160" s="41"/>
      <c r="AD160" s="41"/>
      <c r="AE160" s="41"/>
      <c r="AT160" s="20" t="s">
        <v>154</v>
      </c>
      <c r="AU160" s="20" t="s">
        <v>83</v>
      </c>
    </row>
    <row r="161" s="13" customFormat="1">
      <c r="A161" s="13"/>
      <c r="B161" s="229"/>
      <c r="C161" s="230"/>
      <c r="D161" s="227" t="s">
        <v>184</v>
      </c>
      <c r="E161" s="231" t="s">
        <v>19</v>
      </c>
      <c r="F161" s="232" t="s">
        <v>1188</v>
      </c>
      <c r="G161" s="230"/>
      <c r="H161" s="233">
        <v>86.129999999999995</v>
      </c>
      <c r="I161" s="234"/>
      <c r="J161" s="230"/>
      <c r="K161" s="230"/>
      <c r="L161" s="235"/>
      <c r="M161" s="236"/>
      <c r="N161" s="237"/>
      <c r="O161" s="237"/>
      <c r="P161" s="237"/>
      <c r="Q161" s="237"/>
      <c r="R161" s="237"/>
      <c r="S161" s="237"/>
      <c r="T161" s="238"/>
      <c r="U161" s="13"/>
      <c r="V161" s="13"/>
      <c r="W161" s="13"/>
      <c r="X161" s="13"/>
      <c r="Y161" s="13"/>
      <c r="Z161" s="13"/>
      <c r="AA161" s="13"/>
      <c r="AB161" s="13"/>
      <c r="AC161" s="13"/>
      <c r="AD161" s="13"/>
      <c r="AE161" s="13"/>
      <c r="AT161" s="239" t="s">
        <v>184</v>
      </c>
      <c r="AU161" s="239" t="s">
        <v>83</v>
      </c>
      <c r="AV161" s="13" t="s">
        <v>83</v>
      </c>
      <c r="AW161" s="13" t="s">
        <v>35</v>
      </c>
      <c r="AX161" s="13" t="s">
        <v>81</v>
      </c>
      <c r="AY161" s="239" t="s">
        <v>146</v>
      </c>
    </row>
    <row r="162" s="2" customFormat="1" ht="16.5" customHeight="1">
      <c r="A162" s="41"/>
      <c r="B162" s="42"/>
      <c r="C162" s="208" t="s">
        <v>350</v>
      </c>
      <c r="D162" s="208" t="s">
        <v>148</v>
      </c>
      <c r="E162" s="209" t="s">
        <v>1189</v>
      </c>
      <c r="F162" s="210" t="s">
        <v>1190</v>
      </c>
      <c r="G162" s="211" t="s">
        <v>261</v>
      </c>
      <c r="H162" s="212">
        <v>78.299999999999997</v>
      </c>
      <c r="I162" s="213"/>
      <c r="J162" s="214">
        <f>ROUND(I162*H162,2)</f>
        <v>0</v>
      </c>
      <c r="K162" s="215"/>
      <c r="L162" s="47"/>
      <c r="M162" s="216" t="s">
        <v>19</v>
      </c>
      <c r="N162" s="217" t="s">
        <v>44</v>
      </c>
      <c r="O162" s="87"/>
      <c r="P162" s="218">
        <f>O162*H162</f>
        <v>0</v>
      </c>
      <c r="Q162" s="218">
        <v>9.0000000000000006E-05</v>
      </c>
      <c r="R162" s="218">
        <f>Q162*H162</f>
        <v>0.0070470000000000003</v>
      </c>
      <c r="S162" s="218">
        <v>0</v>
      </c>
      <c r="T162" s="219">
        <f>S162*H162</f>
        <v>0</v>
      </c>
      <c r="U162" s="41"/>
      <c r="V162" s="41"/>
      <c r="W162" s="41"/>
      <c r="X162" s="41"/>
      <c r="Y162" s="41"/>
      <c r="Z162" s="41"/>
      <c r="AA162" s="41"/>
      <c r="AB162" s="41"/>
      <c r="AC162" s="41"/>
      <c r="AD162" s="41"/>
      <c r="AE162" s="41"/>
      <c r="AR162" s="220" t="s">
        <v>152</v>
      </c>
      <c r="AT162" s="220" t="s">
        <v>148</v>
      </c>
      <c r="AU162" s="220" t="s">
        <v>83</v>
      </c>
      <c r="AY162" s="20" t="s">
        <v>146</v>
      </c>
      <c r="BE162" s="221">
        <f>IF(N162="základní",J162,0)</f>
        <v>0</v>
      </c>
      <c r="BF162" s="221">
        <f>IF(N162="snížená",J162,0)</f>
        <v>0</v>
      </c>
      <c r="BG162" s="221">
        <f>IF(N162="zákl. přenesená",J162,0)</f>
        <v>0</v>
      </c>
      <c r="BH162" s="221">
        <f>IF(N162="sníž. přenesená",J162,0)</f>
        <v>0</v>
      </c>
      <c r="BI162" s="221">
        <f>IF(N162="nulová",J162,0)</f>
        <v>0</v>
      </c>
      <c r="BJ162" s="20" t="s">
        <v>81</v>
      </c>
      <c r="BK162" s="221">
        <f>ROUND(I162*H162,2)</f>
        <v>0</v>
      </c>
      <c r="BL162" s="20" t="s">
        <v>152</v>
      </c>
      <c r="BM162" s="220" t="s">
        <v>1191</v>
      </c>
    </row>
    <row r="163" s="2" customFormat="1">
      <c r="A163" s="41"/>
      <c r="B163" s="42"/>
      <c r="C163" s="43"/>
      <c r="D163" s="222" t="s">
        <v>154</v>
      </c>
      <c r="E163" s="43"/>
      <c r="F163" s="223" t="s">
        <v>1192</v>
      </c>
      <c r="G163" s="43"/>
      <c r="H163" s="43"/>
      <c r="I163" s="224"/>
      <c r="J163" s="43"/>
      <c r="K163" s="43"/>
      <c r="L163" s="47"/>
      <c r="M163" s="225"/>
      <c r="N163" s="226"/>
      <c r="O163" s="87"/>
      <c r="P163" s="87"/>
      <c r="Q163" s="87"/>
      <c r="R163" s="87"/>
      <c r="S163" s="87"/>
      <c r="T163" s="88"/>
      <c r="U163" s="41"/>
      <c r="V163" s="41"/>
      <c r="W163" s="41"/>
      <c r="X163" s="41"/>
      <c r="Y163" s="41"/>
      <c r="Z163" s="41"/>
      <c r="AA163" s="41"/>
      <c r="AB163" s="41"/>
      <c r="AC163" s="41"/>
      <c r="AD163" s="41"/>
      <c r="AE163" s="41"/>
      <c r="AT163" s="20" t="s">
        <v>154</v>
      </c>
      <c r="AU163" s="20" t="s">
        <v>83</v>
      </c>
    </row>
    <row r="164" s="12" customFormat="1" ht="22.8" customHeight="1">
      <c r="A164" s="12"/>
      <c r="B164" s="192"/>
      <c r="C164" s="193"/>
      <c r="D164" s="194" t="s">
        <v>72</v>
      </c>
      <c r="E164" s="206" t="s">
        <v>582</v>
      </c>
      <c r="F164" s="206" t="s">
        <v>583</v>
      </c>
      <c r="G164" s="193"/>
      <c r="H164" s="193"/>
      <c r="I164" s="196"/>
      <c r="J164" s="207">
        <f>BK164</f>
        <v>0</v>
      </c>
      <c r="K164" s="193"/>
      <c r="L164" s="198"/>
      <c r="M164" s="199"/>
      <c r="N164" s="200"/>
      <c r="O164" s="200"/>
      <c r="P164" s="201">
        <f>SUM(P165:P168)</f>
        <v>0</v>
      </c>
      <c r="Q164" s="200"/>
      <c r="R164" s="201">
        <f>SUM(R165:R168)</f>
        <v>0</v>
      </c>
      <c r="S164" s="200"/>
      <c r="T164" s="202">
        <f>SUM(T165:T168)</f>
        <v>0</v>
      </c>
      <c r="U164" s="12"/>
      <c r="V164" s="12"/>
      <c r="W164" s="12"/>
      <c r="X164" s="12"/>
      <c r="Y164" s="12"/>
      <c r="Z164" s="12"/>
      <c r="AA164" s="12"/>
      <c r="AB164" s="12"/>
      <c r="AC164" s="12"/>
      <c r="AD164" s="12"/>
      <c r="AE164" s="12"/>
      <c r="AR164" s="203" t="s">
        <v>81</v>
      </c>
      <c r="AT164" s="204" t="s">
        <v>72</v>
      </c>
      <c r="AU164" s="204" t="s">
        <v>81</v>
      </c>
      <c r="AY164" s="203" t="s">
        <v>146</v>
      </c>
      <c r="BK164" s="205">
        <f>SUM(BK165:BK168)</f>
        <v>0</v>
      </c>
    </row>
    <row r="165" s="2" customFormat="1" ht="24.15" customHeight="1">
      <c r="A165" s="41"/>
      <c r="B165" s="42"/>
      <c r="C165" s="208" t="s">
        <v>355</v>
      </c>
      <c r="D165" s="208" t="s">
        <v>148</v>
      </c>
      <c r="E165" s="209" t="s">
        <v>1066</v>
      </c>
      <c r="F165" s="210" t="s">
        <v>1067</v>
      </c>
      <c r="G165" s="211" t="s">
        <v>223</v>
      </c>
      <c r="H165" s="212">
        <v>20.940999999999999</v>
      </c>
      <c r="I165" s="213"/>
      <c r="J165" s="214">
        <f>ROUND(I165*H165,2)</f>
        <v>0</v>
      </c>
      <c r="K165" s="215"/>
      <c r="L165" s="47"/>
      <c r="M165" s="216" t="s">
        <v>19</v>
      </c>
      <c r="N165" s="217" t="s">
        <v>44</v>
      </c>
      <c r="O165" s="87"/>
      <c r="P165" s="218">
        <f>O165*H165</f>
        <v>0</v>
      </c>
      <c r="Q165" s="218">
        <v>0</v>
      </c>
      <c r="R165" s="218">
        <f>Q165*H165</f>
        <v>0</v>
      </c>
      <c r="S165" s="218">
        <v>0</v>
      </c>
      <c r="T165" s="219">
        <f>S165*H165</f>
        <v>0</v>
      </c>
      <c r="U165" s="41"/>
      <c r="V165" s="41"/>
      <c r="W165" s="41"/>
      <c r="X165" s="41"/>
      <c r="Y165" s="41"/>
      <c r="Z165" s="41"/>
      <c r="AA165" s="41"/>
      <c r="AB165" s="41"/>
      <c r="AC165" s="41"/>
      <c r="AD165" s="41"/>
      <c r="AE165" s="41"/>
      <c r="AR165" s="220" t="s">
        <v>152</v>
      </c>
      <c r="AT165" s="220" t="s">
        <v>148</v>
      </c>
      <c r="AU165" s="220" t="s">
        <v>83</v>
      </c>
      <c r="AY165" s="20" t="s">
        <v>146</v>
      </c>
      <c r="BE165" s="221">
        <f>IF(N165="základní",J165,0)</f>
        <v>0</v>
      </c>
      <c r="BF165" s="221">
        <f>IF(N165="snížená",J165,0)</f>
        <v>0</v>
      </c>
      <c r="BG165" s="221">
        <f>IF(N165="zákl. přenesená",J165,0)</f>
        <v>0</v>
      </c>
      <c r="BH165" s="221">
        <f>IF(N165="sníž. přenesená",J165,0)</f>
        <v>0</v>
      </c>
      <c r="BI165" s="221">
        <f>IF(N165="nulová",J165,0)</f>
        <v>0</v>
      </c>
      <c r="BJ165" s="20" t="s">
        <v>81</v>
      </c>
      <c r="BK165" s="221">
        <f>ROUND(I165*H165,2)</f>
        <v>0</v>
      </c>
      <c r="BL165" s="20" t="s">
        <v>152</v>
      </c>
      <c r="BM165" s="220" t="s">
        <v>1193</v>
      </c>
    </row>
    <row r="166" s="2" customFormat="1">
      <c r="A166" s="41"/>
      <c r="B166" s="42"/>
      <c r="C166" s="43"/>
      <c r="D166" s="222" t="s">
        <v>154</v>
      </c>
      <c r="E166" s="43"/>
      <c r="F166" s="223" t="s">
        <v>1069</v>
      </c>
      <c r="G166" s="43"/>
      <c r="H166" s="43"/>
      <c r="I166" s="224"/>
      <c r="J166" s="43"/>
      <c r="K166" s="43"/>
      <c r="L166" s="47"/>
      <c r="M166" s="225"/>
      <c r="N166" s="226"/>
      <c r="O166" s="87"/>
      <c r="P166" s="87"/>
      <c r="Q166" s="87"/>
      <c r="R166" s="87"/>
      <c r="S166" s="87"/>
      <c r="T166" s="88"/>
      <c r="U166" s="41"/>
      <c r="V166" s="41"/>
      <c r="W166" s="41"/>
      <c r="X166" s="41"/>
      <c r="Y166" s="41"/>
      <c r="Z166" s="41"/>
      <c r="AA166" s="41"/>
      <c r="AB166" s="41"/>
      <c r="AC166" s="41"/>
      <c r="AD166" s="41"/>
      <c r="AE166" s="41"/>
      <c r="AT166" s="20" t="s">
        <v>154</v>
      </c>
      <c r="AU166" s="20" t="s">
        <v>83</v>
      </c>
    </row>
    <row r="167" s="2" customFormat="1" ht="24.15" customHeight="1">
      <c r="A167" s="41"/>
      <c r="B167" s="42"/>
      <c r="C167" s="208" t="s">
        <v>361</v>
      </c>
      <c r="D167" s="208" t="s">
        <v>148</v>
      </c>
      <c r="E167" s="209" t="s">
        <v>1071</v>
      </c>
      <c r="F167" s="210" t="s">
        <v>1072</v>
      </c>
      <c r="G167" s="211" t="s">
        <v>223</v>
      </c>
      <c r="H167" s="212">
        <v>20.940999999999999</v>
      </c>
      <c r="I167" s="213"/>
      <c r="J167" s="214">
        <f>ROUND(I167*H167,2)</f>
        <v>0</v>
      </c>
      <c r="K167" s="215"/>
      <c r="L167" s="47"/>
      <c r="M167" s="216" t="s">
        <v>19</v>
      </c>
      <c r="N167" s="217" t="s">
        <v>44</v>
      </c>
      <c r="O167" s="87"/>
      <c r="P167" s="218">
        <f>O167*H167</f>
        <v>0</v>
      </c>
      <c r="Q167" s="218">
        <v>0</v>
      </c>
      <c r="R167" s="218">
        <f>Q167*H167</f>
        <v>0</v>
      </c>
      <c r="S167" s="218">
        <v>0</v>
      </c>
      <c r="T167" s="219">
        <f>S167*H167</f>
        <v>0</v>
      </c>
      <c r="U167" s="41"/>
      <c r="V167" s="41"/>
      <c r="W167" s="41"/>
      <c r="X167" s="41"/>
      <c r="Y167" s="41"/>
      <c r="Z167" s="41"/>
      <c r="AA167" s="41"/>
      <c r="AB167" s="41"/>
      <c r="AC167" s="41"/>
      <c r="AD167" s="41"/>
      <c r="AE167" s="41"/>
      <c r="AR167" s="220" t="s">
        <v>152</v>
      </c>
      <c r="AT167" s="220" t="s">
        <v>148</v>
      </c>
      <c r="AU167" s="220" t="s">
        <v>83</v>
      </c>
      <c r="AY167" s="20" t="s">
        <v>146</v>
      </c>
      <c r="BE167" s="221">
        <f>IF(N167="základní",J167,0)</f>
        <v>0</v>
      </c>
      <c r="BF167" s="221">
        <f>IF(N167="snížená",J167,0)</f>
        <v>0</v>
      </c>
      <c r="BG167" s="221">
        <f>IF(N167="zákl. přenesená",J167,0)</f>
        <v>0</v>
      </c>
      <c r="BH167" s="221">
        <f>IF(N167="sníž. přenesená",J167,0)</f>
        <v>0</v>
      </c>
      <c r="BI167" s="221">
        <f>IF(N167="nulová",J167,0)</f>
        <v>0</v>
      </c>
      <c r="BJ167" s="20" t="s">
        <v>81</v>
      </c>
      <c r="BK167" s="221">
        <f>ROUND(I167*H167,2)</f>
        <v>0</v>
      </c>
      <c r="BL167" s="20" t="s">
        <v>152</v>
      </c>
      <c r="BM167" s="220" t="s">
        <v>1194</v>
      </c>
    </row>
    <row r="168" s="2" customFormat="1">
      <c r="A168" s="41"/>
      <c r="B168" s="42"/>
      <c r="C168" s="43"/>
      <c r="D168" s="222" t="s">
        <v>154</v>
      </c>
      <c r="E168" s="43"/>
      <c r="F168" s="223" t="s">
        <v>1074</v>
      </c>
      <c r="G168" s="43"/>
      <c r="H168" s="43"/>
      <c r="I168" s="224"/>
      <c r="J168" s="43"/>
      <c r="K168" s="43"/>
      <c r="L168" s="47"/>
      <c r="M168" s="272"/>
      <c r="N168" s="273"/>
      <c r="O168" s="274"/>
      <c r="P168" s="274"/>
      <c r="Q168" s="274"/>
      <c r="R168" s="274"/>
      <c r="S168" s="274"/>
      <c r="T168" s="275"/>
      <c r="U168" s="41"/>
      <c r="V168" s="41"/>
      <c r="W168" s="41"/>
      <c r="X168" s="41"/>
      <c r="Y168" s="41"/>
      <c r="Z168" s="41"/>
      <c r="AA168" s="41"/>
      <c r="AB168" s="41"/>
      <c r="AC168" s="41"/>
      <c r="AD168" s="41"/>
      <c r="AE168" s="41"/>
      <c r="AT168" s="20" t="s">
        <v>154</v>
      </c>
      <c r="AU168" s="20" t="s">
        <v>83</v>
      </c>
    </row>
    <row r="169" s="2" customFormat="1" ht="6.96" customHeight="1">
      <c r="A169" s="41"/>
      <c r="B169" s="62"/>
      <c r="C169" s="63"/>
      <c r="D169" s="63"/>
      <c r="E169" s="63"/>
      <c r="F169" s="63"/>
      <c r="G169" s="63"/>
      <c r="H169" s="63"/>
      <c r="I169" s="63"/>
      <c r="J169" s="63"/>
      <c r="K169" s="63"/>
      <c r="L169" s="47"/>
      <c r="M169" s="41"/>
      <c r="O169" s="41"/>
      <c r="P169" s="41"/>
      <c r="Q169" s="41"/>
      <c r="R169" s="41"/>
      <c r="S169" s="41"/>
      <c r="T169" s="41"/>
      <c r="U169" s="41"/>
      <c r="V169" s="41"/>
      <c r="W169" s="41"/>
      <c r="X169" s="41"/>
      <c r="Y169" s="41"/>
      <c r="Z169" s="41"/>
      <c r="AA169" s="41"/>
      <c r="AB169" s="41"/>
      <c r="AC169" s="41"/>
      <c r="AD169" s="41"/>
      <c r="AE169" s="41"/>
    </row>
  </sheetData>
  <sheetProtection sheet="1" autoFilter="0" formatColumns="0" formatRows="0" objects="1" scenarios="1" spinCount="100000" saltValue="zaQQGYSrLvSVMeF1V0+/Kd3l6RQ0oKA1NbL7Pd6jY1GLU9/1iZ4HMmwPRcnq9tjQ942/7bmu+vr1WSgMWyMbkw==" hashValue="kNjNfcSyHobF5F9yCmcctsKXmKsnx0+GWmPyPJGf3dP2O/gJj0VxRfsY/Kzf+njwTDRd2PgKxjqiCHrH/JNi6g==" algorithmName="SHA-512" password="CC35"/>
  <autoFilter ref="C84:K168"/>
  <mergeCells count="9">
    <mergeCell ref="E7:H7"/>
    <mergeCell ref="E9:H9"/>
    <mergeCell ref="E18:H18"/>
    <mergeCell ref="E27:H27"/>
    <mergeCell ref="E48:H48"/>
    <mergeCell ref="E50:H50"/>
    <mergeCell ref="E75:H75"/>
    <mergeCell ref="E77:H77"/>
    <mergeCell ref="L2:V2"/>
  </mergeCells>
  <hyperlinks>
    <hyperlink ref="F89" r:id="rId1" display="https://podminky.urs.cz/item/CS_URS_2023_02/132251104"/>
    <hyperlink ref="F93" r:id="rId2" display="https://podminky.urs.cz/item/CS_URS_2023_02/132351104"/>
    <hyperlink ref="F96" r:id="rId3" display="https://podminky.urs.cz/item/CS_URS_2023_02/132451104"/>
    <hyperlink ref="F99" r:id="rId4" display="https://podminky.urs.cz/item/CS_URS_2023_02/138511201"/>
    <hyperlink ref="F102" r:id="rId5" display="https://podminky.urs.cz/item/CS_URS_2023_02/167151103"/>
    <hyperlink ref="F104" r:id="rId6" display="https://podminky.urs.cz/item/CS_URS_2023_02/174151101"/>
    <hyperlink ref="F109" r:id="rId7" display="https://podminky.urs.cz/item/CS_URS_2023_02/175151101"/>
    <hyperlink ref="F121" r:id="rId8" display="https://podminky.urs.cz/item/CS_URS_2023_02/242111113"/>
    <hyperlink ref="F125" r:id="rId9" display="https://podminky.urs.cz/item/CS_URS_2023_02/245111111"/>
    <hyperlink ref="F130" r:id="rId10" display="https://podminky.urs.cz/item/CS_URS_2023_02/451573111"/>
    <hyperlink ref="F133" r:id="rId11" display="https://podminky.urs.cz/item/CS_URS_2023_02/871161211"/>
    <hyperlink ref="F137" r:id="rId12" display="https://podminky.urs.cz/item/CS_URS_2023_02/871211211"/>
    <hyperlink ref="F141" r:id="rId13" display="https://podminky.urs.cz/item/CS_URS_2023_02/877161118"/>
    <hyperlink ref="F143" r:id="rId14" display="https://podminky.urs.cz/item/CS_URS_2023_02/877211118"/>
    <hyperlink ref="F145" r:id="rId15" display="https://podminky.urs.cz/item/CS_URS_2023_02/891249111"/>
    <hyperlink ref="F147" r:id="rId16" display="https://podminky.urs.cz/item/CS_URS_2023_02/891269111"/>
    <hyperlink ref="F156" r:id="rId17" display="https://podminky.urs.cz/item/CS_URS_2023_02/892233122"/>
    <hyperlink ref="F158" r:id="rId18" display="https://podminky.urs.cz/item/CS_URS_2023_02/899401111"/>
    <hyperlink ref="F160" r:id="rId19" display="https://podminky.urs.cz/item/CS_URS_2023_02/899721111"/>
    <hyperlink ref="F163" r:id="rId20" display="https://podminky.urs.cz/item/CS_URS_2023_02/899722113"/>
    <hyperlink ref="F166" r:id="rId21" display="https://podminky.urs.cz/item/CS_URS_2023_02/998276101"/>
    <hyperlink ref="F168" r:id="rId22" display="https://podminky.urs.cz/item/CS_URS_2023_02/998276124"/>
  </hyperlinks>
  <pageMargins left="0.39375" right="0.39375" top="0.39375" bottom="0.39375" header="0" footer="0"/>
  <pageSetup paperSize="9" orientation="landscape" blackAndWhite="1" fitToHeight="100"/>
  <headerFooter>
    <oddFooter>&amp;CStrana &amp;P z &amp;N</oddFooter>
  </headerFooter>
  <drawing r:id="rId23"/>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92</v>
      </c>
    </row>
    <row r="3" s="1" customFormat="1" ht="6.96" customHeight="1">
      <c r="B3" s="131"/>
      <c r="C3" s="132"/>
      <c r="D3" s="132"/>
      <c r="E3" s="132"/>
      <c r="F3" s="132"/>
      <c r="G3" s="132"/>
      <c r="H3" s="132"/>
      <c r="I3" s="132"/>
      <c r="J3" s="132"/>
      <c r="K3" s="132"/>
      <c r="L3" s="23"/>
      <c r="AT3" s="20" t="s">
        <v>83</v>
      </c>
    </row>
    <row r="4" s="1" customFormat="1" ht="24.96" customHeight="1">
      <c r="B4" s="23"/>
      <c r="D4" s="133" t="s">
        <v>115</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Nové Město na Moravě, Centrum služeb a řemesel ul. Soškova inv. město, rev. 9/24</v>
      </c>
      <c r="F7" s="135"/>
      <c r="G7" s="135"/>
      <c r="H7" s="135"/>
      <c r="L7" s="23"/>
    </row>
    <row r="8" s="2" customFormat="1" ht="12" customHeight="1">
      <c r="A8" s="41"/>
      <c r="B8" s="47"/>
      <c r="C8" s="41"/>
      <c r="D8" s="135" t="s">
        <v>116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1195</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23. 11. 2021</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34</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37</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39</v>
      </c>
      <c r="E30" s="41"/>
      <c r="F30" s="41"/>
      <c r="G30" s="41"/>
      <c r="H30" s="41"/>
      <c r="I30" s="41"/>
      <c r="J30" s="147">
        <f>ROUND(J91,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41</v>
      </c>
      <c r="G32" s="41"/>
      <c r="H32" s="41"/>
      <c r="I32" s="148" t="s">
        <v>40</v>
      </c>
      <c r="J32" s="148" t="s">
        <v>42</v>
      </c>
      <c r="K32" s="41"/>
      <c r="L32" s="137"/>
      <c r="S32" s="41"/>
      <c r="T32" s="41"/>
      <c r="U32" s="41"/>
      <c r="V32" s="41"/>
      <c r="W32" s="41"/>
      <c r="X32" s="41"/>
      <c r="Y32" s="41"/>
      <c r="Z32" s="41"/>
      <c r="AA32" s="41"/>
      <c r="AB32" s="41"/>
      <c r="AC32" s="41"/>
      <c r="AD32" s="41"/>
      <c r="AE32" s="41"/>
    </row>
    <row r="33" s="2" customFormat="1" ht="14.4" customHeight="1">
      <c r="A33" s="41"/>
      <c r="B33" s="47"/>
      <c r="C33" s="41"/>
      <c r="D33" s="149" t="s">
        <v>43</v>
      </c>
      <c r="E33" s="135" t="s">
        <v>44</v>
      </c>
      <c r="F33" s="150">
        <f>ROUND((SUM(BE91:BE260)),  2)</f>
        <v>0</v>
      </c>
      <c r="G33" s="41"/>
      <c r="H33" s="41"/>
      <c r="I33" s="151">
        <v>0.20999999999999999</v>
      </c>
      <c r="J33" s="150">
        <f>ROUND(((SUM(BE91:BE260))*I33),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45</v>
      </c>
      <c r="F34" s="150">
        <f>ROUND((SUM(BF91:BF260)),  2)</f>
        <v>0</v>
      </c>
      <c r="G34" s="41"/>
      <c r="H34" s="41"/>
      <c r="I34" s="151">
        <v>0.14999999999999999</v>
      </c>
      <c r="J34" s="150">
        <f>ROUND(((SUM(BF91:BF260))*I34),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46</v>
      </c>
      <c r="F35" s="150">
        <f>ROUND((SUM(BG91:BG260)),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47</v>
      </c>
      <c r="F36" s="150">
        <f>ROUND((SUM(BH91:BH260)),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48</v>
      </c>
      <c r="F37" s="150">
        <f>ROUND((SUM(BI91:BI260)),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49</v>
      </c>
      <c r="E39" s="154"/>
      <c r="F39" s="154"/>
      <c r="G39" s="155" t="s">
        <v>50</v>
      </c>
      <c r="H39" s="156" t="s">
        <v>51</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118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Nové Město na Moravě, Centrum služeb a řemesel ul. Soškova inv. město, rev. 9/24</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116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311-2 - Přepojení stávajících vodovodních přípojek</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Nové Město na Moravě</v>
      </c>
      <c r="G52" s="43"/>
      <c r="H52" s="43"/>
      <c r="I52" s="35" t="s">
        <v>23</v>
      </c>
      <c r="J52" s="75" t="str">
        <f>IF(J12="","",J12)</f>
        <v>23. 11. 2021</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Město Nové Město na Moravě</v>
      </c>
      <c r="G54" s="43"/>
      <c r="H54" s="43"/>
      <c r="I54" s="35" t="s">
        <v>31</v>
      </c>
      <c r="J54" s="39" t="str">
        <f>E21</f>
        <v>Ing. Josef Novotný AQA-CLEAN</v>
      </c>
      <c r="K54" s="43"/>
      <c r="L54" s="137"/>
      <c r="S54" s="41"/>
      <c r="T54" s="41"/>
      <c r="U54" s="41"/>
      <c r="V54" s="41"/>
      <c r="W54" s="41"/>
      <c r="X54" s="41"/>
      <c r="Y54" s="41"/>
      <c r="Z54" s="41"/>
      <c r="AA54" s="41"/>
      <c r="AB54" s="41"/>
      <c r="AC54" s="41"/>
      <c r="AD54" s="41"/>
      <c r="AE54" s="41"/>
    </row>
    <row r="55" s="2" customFormat="1" ht="25.65" customHeight="1">
      <c r="A55" s="41"/>
      <c r="B55" s="42"/>
      <c r="C55" s="35" t="s">
        <v>29</v>
      </c>
      <c r="D55" s="43"/>
      <c r="E55" s="43"/>
      <c r="F55" s="30" t="str">
        <f>IF(E18="","",E18)</f>
        <v>Vyplň údaj</v>
      </c>
      <c r="G55" s="43"/>
      <c r="H55" s="43"/>
      <c r="I55" s="35" t="s">
        <v>36</v>
      </c>
      <c r="J55" s="39" t="str">
        <f>E24</f>
        <v>Ing. Josef Novotný AQA-CLEAN</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119</v>
      </c>
      <c r="D57" s="165"/>
      <c r="E57" s="165"/>
      <c r="F57" s="165"/>
      <c r="G57" s="165"/>
      <c r="H57" s="165"/>
      <c r="I57" s="165"/>
      <c r="J57" s="166" t="s">
        <v>120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71</v>
      </c>
      <c r="D59" s="43"/>
      <c r="E59" s="43"/>
      <c r="F59" s="43"/>
      <c r="G59" s="43"/>
      <c r="H59" s="43"/>
      <c r="I59" s="43"/>
      <c r="J59" s="105">
        <f>J91</f>
        <v>0</v>
      </c>
      <c r="K59" s="43"/>
      <c r="L59" s="137"/>
      <c r="S59" s="41"/>
      <c r="T59" s="41"/>
      <c r="U59" s="41"/>
      <c r="V59" s="41"/>
      <c r="W59" s="41"/>
      <c r="X59" s="41"/>
      <c r="Y59" s="41"/>
      <c r="Z59" s="41"/>
      <c r="AA59" s="41"/>
      <c r="AB59" s="41"/>
      <c r="AC59" s="41"/>
      <c r="AD59" s="41"/>
      <c r="AE59" s="41"/>
      <c r="AU59" s="20" t="s">
        <v>121</v>
      </c>
    </row>
    <row r="60" s="9" customFormat="1" ht="24.96" customHeight="1">
      <c r="A60" s="9"/>
      <c r="B60" s="168"/>
      <c r="C60" s="169"/>
      <c r="D60" s="170" t="s">
        <v>122</v>
      </c>
      <c r="E60" s="171"/>
      <c r="F60" s="171"/>
      <c r="G60" s="171"/>
      <c r="H60" s="171"/>
      <c r="I60" s="171"/>
      <c r="J60" s="172">
        <f>J92</f>
        <v>0</v>
      </c>
      <c r="K60" s="169"/>
      <c r="L60" s="173"/>
      <c r="S60" s="9"/>
      <c r="T60" s="9"/>
      <c r="U60" s="9"/>
      <c r="V60" s="9"/>
      <c r="W60" s="9"/>
      <c r="X60" s="9"/>
      <c r="Y60" s="9"/>
      <c r="Z60" s="9"/>
      <c r="AA60" s="9"/>
      <c r="AB60" s="9"/>
      <c r="AC60" s="9"/>
      <c r="AD60" s="9"/>
      <c r="AE60" s="9"/>
    </row>
    <row r="61" s="10" customFormat="1" ht="19.92" customHeight="1">
      <c r="A61" s="10"/>
      <c r="B61" s="174"/>
      <c r="C61" s="175"/>
      <c r="D61" s="176" t="s">
        <v>123</v>
      </c>
      <c r="E61" s="177"/>
      <c r="F61" s="177"/>
      <c r="G61" s="177"/>
      <c r="H61" s="177"/>
      <c r="I61" s="177"/>
      <c r="J61" s="178">
        <f>J93</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125</v>
      </c>
      <c r="E62" s="177"/>
      <c r="F62" s="177"/>
      <c r="G62" s="177"/>
      <c r="H62" s="177"/>
      <c r="I62" s="177"/>
      <c r="J62" s="178">
        <f>J161</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126</v>
      </c>
      <c r="E63" s="177"/>
      <c r="F63" s="177"/>
      <c r="G63" s="177"/>
      <c r="H63" s="177"/>
      <c r="I63" s="177"/>
      <c r="J63" s="178">
        <f>J173</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127</v>
      </c>
      <c r="E64" s="177"/>
      <c r="F64" s="177"/>
      <c r="G64" s="177"/>
      <c r="H64" s="177"/>
      <c r="I64" s="177"/>
      <c r="J64" s="178">
        <f>J184</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128</v>
      </c>
      <c r="E65" s="177"/>
      <c r="F65" s="177"/>
      <c r="G65" s="177"/>
      <c r="H65" s="177"/>
      <c r="I65" s="177"/>
      <c r="J65" s="178">
        <f>J212</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129</v>
      </c>
      <c r="E66" s="177"/>
      <c r="F66" s="177"/>
      <c r="G66" s="177"/>
      <c r="H66" s="177"/>
      <c r="I66" s="177"/>
      <c r="J66" s="178">
        <f>J224</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130</v>
      </c>
      <c r="E67" s="177"/>
      <c r="F67" s="177"/>
      <c r="G67" s="177"/>
      <c r="H67" s="177"/>
      <c r="I67" s="177"/>
      <c r="J67" s="178">
        <f>J233</f>
        <v>0</v>
      </c>
      <c r="K67" s="175"/>
      <c r="L67" s="179"/>
      <c r="S67" s="10"/>
      <c r="T67" s="10"/>
      <c r="U67" s="10"/>
      <c r="V67" s="10"/>
      <c r="W67" s="10"/>
      <c r="X67" s="10"/>
      <c r="Y67" s="10"/>
      <c r="Z67" s="10"/>
      <c r="AA67" s="10"/>
      <c r="AB67" s="10"/>
      <c r="AC67" s="10"/>
      <c r="AD67" s="10"/>
      <c r="AE67" s="10"/>
    </row>
    <row r="68" s="9" customFormat="1" ht="24.96" customHeight="1">
      <c r="A68" s="9"/>
      <c r="B68" s="168"/>
      <c r="C68" s="169"/>
      <c r="D68" s="170" t="s">
        <v>1196</v>
      </c>
      <c r="E68" s="171"/>
      <c r="F68" s="171"/>
      <c r="G68" s="171"/>
      <c r="H68" s="171"/>
      <c r="I68" s="171"/>
      <c r="J68" s="172">
        <f>J238</f>
        <v>0</v>
      </c>
      <c r="K68" s="169"/>
      <c r="L68" s="173"/>
      <c r="S68" s="9"/>
      <c r="T68" s="9"/>
      <c r="U68" s="9"/>
      <c r="V68" s="9"/>
      <c r="W68" s="9"/>
      <c r="X68" s="9"/>
      <c r="Y68" s="9"/>
      <c r="Z68" s="9"/>
      <c r="AA68" s="9"/>
      <c r="AB68" s="9"/>
      <c r="AC68" s="9"/>
      <c r="AD68" s="9"/>
      <c r="AE68" s="9"/>
    </row>
    <row r="69" s="10" customFormat="1" ht="19.92" customHeight="1">
      <c r="A69" s="10"/>
      <c r="B69" s="174"/>
      <c r="C69" s="175"/>
      <c r="D69" s="176" t="s">
        <v>1197</v>
      </c>
      <c r="E69" s="177"/>
      <c r="F69" s="177"/>
      <c r="G69" s="177"/>
      <c r="H69" s="177"/>
      <c r="I69" s="177"/>
      <c r="J69" s="178">
        <f>J239</f>
        <v>0</v>
      </c>
      <c r="K69" s="175"/>
      <c r="L69" s="179"/>
      <c r="S69" s="10"/>
      <c r="T69" s="10"/>
      <c r="U69" s="10"/>
      <c r="V69" s="10"/>
      <c r="W69" s="10"/>
      <c r="X69" s="10"/>
      <c r="Y69" s="10"/>
      <c r="Z69" s="10"/>
      <c r="AA69" s="10"/>
      <c r="AB69" s="10"/>
      <c r="AC69" s="10"/>
      <c r="AD69" s="10"/>
      <c r="AE69" s="10"/>
    </row>
    <row r="70" s="10" customFormat="1" ht="19.92" customHeight="1">
      <c r="A70" s="10"/>
      <c r="B70" s="174"/>
      <c r="C70" s="175"/>
      <c r="D70" s="176" t="s">
        <v>1198</v>
      </c>
      <c r="E70" s="177"/>
      <c r="F70" s="177"/>
      <c r="G70" s="177"/>
      <c r="H70" s="177"/>
      <c r="I70" s="177"/>
      <c r="J70" s="178">
        <f>J245</f>
        <v>0</v>
      </c>
      <c r="K70" s="175"/>
      <c r="L70" s="179"/>
      <c r="S70" s="10"/>
      <c r="T70" s="10"/>
      <c r="U70" s="10"/>
      <c r="V70" s="10"/>
      <c r="W70" s="10"/>
      <c r="X70" s="10"/>
      <c r="Y70" s="10"/>
      <c r="Z70" s="10"/>
      <c r="AA70" s="10"/>
      <c r="AB70" s="10"/>
      <c r="AC70" s="10"/>
      <c r="AD70" s="10"/>
      <c r="AE70" s="10"/>
    </row>
    <row r="71" s="10" customFormat="1" ht="19.92" customHeight="1">
      <c r="A71" s="10"/>
      <c r="B71" s="174"/>
      <c r="C71" s="175"/>
      <c r="D71" s="176" t="s">
        <v>1199</v>
      </c>
      <c r="E71" s="177"/>
      <c r="F71" s="177"/>
      <c r="G71" s="177"/>
      <c r="H71" s="177"/>
      <c r="I71" s="177"/>
      <c r="J71" s="178">
        <f>J252</f>
        <v>0</v>
      </c>
      <c r="K71" s="175"/>
      <c r="L71" s="179"/>
      <c r="S71" s="10"/>
      <c r="T71" s="10"/>
      <c r="U71" s="10"/>
      <c r="V71" s="10"/>
      <c r="W71" s="10"/>
      <c r="X71" s="10"/>
      <c r="Y71" s="10"/>
      <c r="Z71" s="10"/>
      <c r="AA71" s="10"/>
      <c r="AB71" s="10"/>
      <c r="AC71" s="10"/>
      <c r="AD71" s="10"/>
      <c r="AE71" s="10"/>
    </row>
    <row r="72" s="2" customFormat="1" ht="21.84" customHeight="1">
      <c r="A72" s="41"/>
      <c r="B72" s="42"/>
      <c r="C72" s="43"/>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6.96" customHeight="1">
      <c r="A73" s="41"/>
      <c r="B73" s="62"/>
      <c r="C73" s="63"/>
      <c r="D73" s="63"/>
      <c r="E73" s="63"/>
      <c r="F73" s="63"/>
      <c r="G73" s="63"/>
      <c r="H73" s="63"/>
      <c r="I73" s="63"/>
      <c r="J73" s="63"/>
      <c r="K73" s="63"/>
      <c r="L73" s="137"/>
      <c r="S73" s="41"/>
      <c r="T73" s="41"/>
      <c r="U73" s="41"/>
      <c r="V73" s="41"/>
      <c r="W73" s="41"/>
      <c r="X73" s="41"/>
      <c r="Y73" s="41"/>
      <c r="Z73" s="41"/>
      <c r="AA73" s="41"/>
      <c r="AB73" s="41"/>
      <c r="AC73" s="41"/>
      <c r="AD73" s="41"/>
      <c r="AE73" s="41"/>
    </row>
    <row r="77" s="2" customFormat="1" ht="6.96" customHeight="1">
      <c r="A77" s="41"/>
      <c r="B77" s="64"/>
      <c r="C77" s="65"/>
      <c r="D77" s="65"/>
      <c r="E77" s="65"/>
      <c r="F77" s="65"/>
      <c r="G77" s="65"/>
      <c r="H77" s="65"/>
      <c r="I77" s="65"/>
      <c r="J77" s="65"/>
      <c r="K77" s="65"/>
      <c r="L77" s="137"/>
      <c r="S77" s="41"/>
      <c r="T77" s="41"/>
      <c r="U77" s="41"/>
      <c r="V77" s="41"/>
      <c r="W77" s="41"/>
      <c r="X77" s="41"/>
      <c r="Y77" s="41"/>
      <c r="Z77" s="41"/>
      <c r="AA77" s="41"/>
      <c r="AB77" s="41"/>
      <c r="AC77" s="41"/>
      <c r="AD77" s="41"/>
      <c r="AE77" s="41"/>
    </row>
    <row r="78" s="2" customFormat="1" ht="24.96" customHeight="1">
      <c r="A78" s="41"/>
      <c r="B78" s="42"/>
      <c r="C78" s="26" t="s">
        <v>131</v>
      </c>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12" customHeight="1">
      <c r="A80" s="41"/>
      <c r="B80" s="42"/>
      <c r="C80" s="35" t="s">
        <v>16</v>
      </c>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16.5" customHeight="1">
      <c r="A81" s="41"/>
      <c r="B81" s="42"/>
      <c r="C81" s="43"/>
      <c r="D81" s="43"/>
      <c r="E81" s="163" t="str">
        <f>E7</f>
        <v>Nové Město na Moravě, Centrum služeb a řemesel ul. Soškova inv. město, rev. 9/24</v>
      </c>
      <c r="F81" s="35"/>
      <c r="G81" s="35"/>
      <c r="H81" s="35"/>
      <c r="I81" s="43"/>
      <c r="J81" s="43"/>
      <c r="K81" s="43"/>
      <c r="L81" s="137"/>
      <c r="S81" s="41"/>
      <c r="T81" s="41"/>
      <c r="U81" s="41"/>
      <c r="V81" s="41"/>
      <c r="W81" s="41"/>
      <c r="X81" s="41"/>
      <c r="Y81" s="41"/>
      <c r="Z81" s="41"/>
      <c r="AA81" s="41"/>
      <c r="AB81" s="41"/>
      <c r="AC81" s="41"/>
      <c r="AD81" s="41"/>
      <c r="AE81" s="41"/>
    </row>
    <row r="82" s="2" customFormat="1" ht="12" customHeight="1">
      <c r="A82" s="41"/>
      <c r="B82" s="42"/>
      <c r="C82" s="35" t="s">
        <v>116</v>
      </c>
      <c r="D82" s="43"/>
      <c r="E82" s="43"/>
      <c r="F82" s="43"/>
      <c r="G82" s="43"/>
      <c r="H82" s="43"/>
      <c r="I82" s="43"/>
      <c r="J82" s="43"/>
      <c r="K82" s="43"/>
      <c r="L82" s="137"/>
      <c r="S82" s="41"/>
      <c r="T82" s="41"/>
      <c r="U82" s="41"/>
      <c r="V82" s="41"/>
      <c r="W82" s="41"/>
      <c r="X82" s="41"/>
      <c r="Y82" s="41"/>
      <c r="Z82" s="41"/>
      <c r="AA82" s="41"/>
      <c r="AB82" s="41"/>
      <c r="AC82" s="41"/>
      <c r="AD82" s="41"/>
      <c r="AE82" s="41"/>
    </row>
    <row r="83" s="2" customFormat="1" ht="16.5" customHeight="1">
      <c r="A83" s="41"/>
      <c r="B83" s="42"/>
      <c r="C83" s="43"/>
      <c r="D83" s="43"/>
      <c r="E83" s="72" t="str">
        <f>E9</f>
        <v>SO 311-2 - Přepojení stávajících vodovodních přípojek</v>
      </c>
      <c r="F83" s="43"/>
      <c r="G83" s="43"/>
      <c r="H83" s="43"/>
      <c r="I83" s="43"/>
      <c r="J83" s="43"/>
      <c r="K83" s="43"/>
      <c r="L83" s="137"/>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37"/>
      <c r="S84" s="41"/>
      <c r="T84" s="41"/>
      <c r="U84" s="41"/>
      <c r="V84" s="41"/>
      <c r="W84" s="41"/>
      <c r="X84" s="41"/>
      <c r="Y84" s="41"/>
      <c r="Z84" s="41"/>
      <c r="AA84" s="41"/>
      <c r="AB84" s="41"/>
      <c r="AC84" s="41"/>
      <c r="AD84" s="41"/>
      <c r="AE84" s="41"/>
    </row>
    <row r="85" s="2" customFormat="1" ht="12" customHeight="1">
      <c r="A85" s="41"/>
      <c r="B85" s="42"/>
      <c r="C85" s="35" t="s">
        <v>21</v>
      </c>
      <c r="D85" s="43"/>
      <c r="E85" s="43"/>
      <c r="F85" s="30" t="str">
        <f>F12</f>
        <v>Nové Město na Moravě</v>
      </c>
      <c r="G85" s="43"/>
      <c r="H85" s="43"/>
      <c r="I85" s="35" t="s">
        <v>23</v>
      </c>
      <c r="J85" s="75" t="str">
        <f>IF(J12="","",J12)</f>
        <v>23. 11. 2021</v>
      </c>
      <c r="K85" s="43"/>
      <c r="L85" s="137"/>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37"/>
      <c r="S86" s="41"/>
      <c r="T86" s="41"/>
      <c r="U86" s="41"/>
      <c r="V86" s="41"/>
      <c r="W86" s="41"/>
      <c r="X86" s="41"/>
      <c r="Y86" s="41"/>
      <c r="Z86" s="41"/>
      <c r="AA86" s="41"/>
      <c r="AB86" s="41"/>
      <c r="AC86" s="41"/>
      <c r="AD86" s="41"/>
      <c r="AE86" s="41"/>
    </row>
    <row r="87" s="2" customFormat="1" ht="25.65" customHeight="1">
      <c r="A87" s="41"/>
      <c r="B87" s="42"/>
      <c r="C87" s="35" t="s">
        <v>25</v>
      </c>
      <c r="D87" s="43"/>
      <c r="E87" s="43"/>
      <c r="F87" s="30" t="str">
        <f>E15</f>
        <v>Město Nové Město na Moravě</v>
      </c>
      <c r="G87" s="43"/>
      <c r="H87" s="43"/>
      <c r="I87" s="35" t="s">
        <v>31</v>
      </c>
      <c r="J87" s="39" t="str">
        <f>E21</f>
        <v>Ing. Josef Novotný AQA-CLEAN</v>
      </c>
      <c r="K87" s="43"/>
      <c r="L87" s="137"/>
      <c r="S87" s="41"/>
      <c r="T87" s="41"/>
      <c r="U87" s="41"/>
      <c r="V87" s="41"/>
      <c r="W87" s="41"/>
      <c r="X87" s="41"/>
      <c r="Y87" s="41"/>
      <c r="Z87" s="41"/>
      <c r="AA87" s="41"/>
      <c r="AB87" s="41"/>
      <c r="AC87" s="41"/>
      <c r="AD87" s="41"/>
      <c r="AE87" s="41"/>
    </row>
    <row r="88" s="2" customFormat="1" ht="25.65" customHeight="1">
      <c r="A88" s="41"/>
      <c r="B88" s="42"/>
      <c r="C88" s="35" t="s">
        <v>29</v>
      </c>
      <c r="D88" s="43"/>
      <c r="E88" s="43"/>
      <c r="F88" s="30" t="str">
        <f>IF(E18="","",E18)</f>
        <v>Vyplň údaj</v>
      </c>
      <c r="G88" s="43"/>
      <c r="H88" s="43"/>
      <c r="I88" s="35" t="s">
        <v>36</v>
      </c>
      <c r="J88" s="39" t="str">
        <f>E24</f>
        <v>Ing. Josef Novotný AQA-CLEAN</v>
      </c>
      <c r="K88" s="43"/>
      <c r="L88" s="137"/>
      <c r="S88" s="41"/>
      <c r="T88" s="41"/>
      <c r="U88" s="41"/>
      <c r="V88" s="41"/>
      <c r="W88" s="41"/>
      <c r="X88" s="41"/>
      <c r="Y88" s="41"/>
      <c r="Z88" s="41"/>
      <c r="AA88" s="41"/>
      <c r="AB88" s="41"/>
      <c r="AC88" s="41"/>
      <c r="AD88" s="41"/>
      <c r="AE88" s="41"/>
    </row>
    <row r="89" s="2" customFormat="1" ht="10.32" customHeight="1">
      <c r="A89" s="41"/>
      <c r="B89" s="42"/>
      <c r="C89" s="43"/>
      <c r="D89" s="43"/>
      <c r="E89" s="43"/>
      <c r="F89" s="43"/>
      <c r="G89" s="43"/>
      <c r="H89" s="43"/>
      <c r="I89" s="43"/>
      <c r="J89" s="43"/>
      <c r="K89" s="43"/>
      <c r="L89" s="137"/>
      <c r="S89" s="41"/>
      <c r="T89" s="41"/>
      <c r="U89" s="41"/>
      <c r="V89" s="41"/>
      <c r="W89" s="41"/>
      <c r="X89" s="41"/>
      <c r="Y89" s="41"/>
      <c r="Z89" s="41"/>
      <c r="AA89" s="41"/>
      <c r="AB89" s="41"/>
      <c r="AC89" s="41"/>
      <c r="AD89" s="41"/>
      <c r="AE89" s="41"/>
    </row>
    <row r="90" s="11" customFormat="1" ht="29.28" customHeight="1">
      <c r="A90" s="180"/>
      <c r="B90" s="181"/>
      <c r="C90" s="182" t="s">
        <v>132</v>
      </c>
      <c r="D90" s="183" t="s">
        <v>58</v>
      </c>
      <c r="E90" s="183" t="s">
        <v>54</v>
      </c>
      <c r="F90" s="183" t="s">
        <v>55</v>
      </c>
      <c r="G90" s="183" t="s">
        <v>133</v>
      </c>
      <c r="H90" s="183" t="s">
        <v>134</v>
      </c>
      <c r="I90" s="183" t="s">
        <v>135</v>
      </c>
      <c r="J90" s="184" t="s">
        <v>120</v>
      </c>
      <c r="K90" s="185" t="s">
        <v>136</v>
      </c>
      <c r="L90" s="186"/>
      <c r="M90" s="95" t="s">
        <v>19</v>
      </c>
      <c r="N90" s="96" t="s">
        <v>43</v>
      </c>
      <c r="O90" s="96" t="s">
        <v>137</v>
      </c>
      <c r="P90" s="96" t="s">
        <v>138</v>
      </c>
      <c r="Q90" s="96" t="s">
        <v>139</v>
      </c>
      <c r="R90" s="96" t="s">
        <v>140</v>
      </c>
      <c r="S90" s="96" t="s">
        <v>141</v>
      </c>
      <c r="T90" s="97" t="s">
        <v>142</v>
      </c>
      <c r="U90" s="180"/>
      <c r="V90" s="180"/>
      <c r="W90" s="180"/>
      <c r="X90" s="180"/>
      <c r="Y90" s="180"/>
      <c r="Z90" s="180"/>
      <c r="AA90" s="180"/>
      <c r="AB90" s="180"/>
      <c r="AC90" s="180"/>
      <c r="AD90" s="180"/>
      <c r="AE90" s="180"/>
    </row>
    <row r="91" s="2" customFormat="1" ht="22.8" customHeight="1">
      <c r="A91" s="41"/>
      <c r="B91" s="42"/>
      <c r="C91" s="102" t="s">
        <v>143</v>
      </c>
      <c r="D91" s="43"/>
      <c r="E91" s="43"/>
      <c r="F91" s="43"/>
      <c r="G91" s="43"/>
      <c r="H91" s="43"/>
      <c r="I91" s="43"/>
      <c r="J91" s="187">
        <f>BK91</f>
        <v>0</v>
      </c>
      <c r="K91" s="43"/>
      <c r="L91" s="47"/>
      <c r="M91" s="98"/>
      <c r="N91" s="188"/>
      <c r="O91" s="99"/>
      <c r="P91" s="189">
        <f>P92+P238</f>
        <v>0</v>
      </c>
      <c r="Q91" s="99"/>
      <c r="R91" s="189">
        <f>R92+R238</f>
        <v>0.39514919999999998</v>
      </c>
      <c r="S91" s="99"/>
      <c r="T91" s="190">
        <f>T92+T238</f>
        <v>45.282600000000002</v>
      </c>
      <c r="U91" s="41"/>
      <c r="V91" s="41"/>
      <c r="W91" s="41"/>
      <c r="X91" s="41"/>
      <c r="Y91" s="41"/>
      <c r="Z91" s="41"/>
      <c r="AA91" s="41"/>
      <c r="AB91" s="41"/>
      <c r="AC91" s="41"/>
      <c r="AD91" s="41"/>
      <c r="AE91" s="41"/>
      <c r="AT91" s="20" t="s">
        <v>72</v>
      </c>
      <c r="AU91" s="20" t="s">
        <v>121</v>
      </c>
      <c r="BK91" s="191">
        <f>BK92+BK238</f>
        <v>0</v>
      </c>
    </row>
    <row r="92" s="12" customFormat="1" ht="25.92" customHeight="1">
      <c r="A92" s="12"/>
      <c r="B92" s="192"/>
      <c r="C92" s="193"/>
      <c r="D92" s="194" t="s">
        <v>72</v>
      </c>
      <c r="E92" s="195" t="s">
        <v>144</v>
      </c>
      <c r="F92" s="195" t="s">
        <v>145</v>
      </c>
      <c r="G92" s="193"/>
      <c r="H92" s="193"/>
      <c r="I92" s="196"/>
      <c r="J92" s="197">
        <f>BK92</f>
        <v>0</v>
      </c>
      <c r="K92" s="193"/>
      <c r="L92" s="198"/>
      <c r="M92" s="199"/>
      <c r="N92" s="200"/>
      <c r="O92" s="200"/>
      <c r="P92" s="201">
        <f>P93+P161+P173+P184+P212+P224+P233</f>
        <v>0</v>
      </c>
      <c r="Q92" s="200"/>
      <c r="R92" s="201">
        <f>R93+R161+R173+R184+R212+R224+R233</f>
        <v>0.26817419999999997</v>
      </c>
      <c r="S92" s="200"/>
      <c r="T92" s="202">
        <f>T93+T161+T173+T184+T212+T224+T233</f>
        <v>45.282600000000002</v>
      </c>
      <c r="U92" s="12"/>
      <c r="V92" s="12"/>
      <c r="W92" s="12"/>
      <c r="X92" s="12"/>
      <c r="Y92" s="12"/>
      <c r="Z92" s="12"/>
      <c r="AA92" s="12"/>
      <c r="AB92" s="12"/>
      <c r="AC92" s="12"/>
      <c r="AD92" s="12"/>
      <c r="AE92" s="12"/>
      <c r="AR92" s="203" t="s">
        <v>81</v>
      </c>
      <c r="AT92" s="204" t="s">
        <v>72</v>
      </c>
      <c r="AU92" s="204" t="s">
        <v>73</v>
      </c>
      <c r="AY92" s="203" t="s">
        <v>146</v>
      </c>
      <c r="BK92" s="205">
        <f>BK93+BK161+BK173+BK184+BK212+BK224+BK233</f>
        <v>0</v>
      </c>
    </row>
    <row r="93" s="12" customFormat="1" ht="22.8" customHeight="1">
      <c r="A93" s="12"/>
      <c r="B93" s="192"/>
      <c r="C93" s="193"/>
      <c r="D93" s="194" t="s">
        <v>72</v>
      </c>
      <c r="E93" s="206" t="s">
        <v>81</v>
      </c>
      <c r="F93" s="206" t="s">
        <v>147</v>
      </c>
      <c r="G93" s="193"/>
      <c r="H93" s="193"/>
      <c r="I93" s="196"/>
      <c r="J93" s="207">
        <f>BK93</f>
        <v>0</v>
      </c>
      <c r="K93" s="193"/>
      <c r="L93" s="198"/>
      <c r="M93" s="199"/>
      <c r="N93" s="200"/>
      <c r="O93" s="200"/>
      <c r="P93" s="201">
        <f>SUM(P94:P160)</f>
        <v>0</v>
      </c>
      <c r="Q93" s="200"/>
      <c r="R93" s="201">
        <f>SUM(R94:R160)</f>
        <v>0.0016459999999999999</v>
      </c>
      <c r="S93" s="200"/>
      <c r="T93" s="202">
        <f>SUM(T94:T160)</f>
        <v>45.282600000000002</v>
      </c>
      <c r="U93" s="12"/>
      <c r="V93" s="12"/>
      <c r="W93" s="12"/>
      <c r="X93" s="12"/>
      <c r="Y93" s="12"/>
      <c r="Z93" s="12"/>
      <c r="AA93" s="12"/>
      <c r="AB93" s="12"/>
      <c r="AC93" s="12"/>
      <c r="AD93" s="12"/>
      <c r="AE93" s="12"/>
      <c r="AR93" s="203" t="s">
        <v>81</v>
      </c>
      <c r="AT93" s="204" t="s">
        <v>72</v>
      </c>
      <c r="AU93" s="204" t="s">
        <v>81</v>
      </c>
      <c r="AY93" s="203" t="s">
        <v>146</v>
      </c>
      <c r="BK93" s="205">
        <f>SUM(BK94:BK160)</f>
        <v>0</v>
      </c>
    </row>
    <row r="94" s="2" customFormat="1" ht="37.8" customHeight="1">
      <c r="A94" s="41"/>
      <c r="B94" s="42"/>
      <c r="C94" s="208" t="s">
        <v>81</v>
      </c>
      <c r="D94" s="208" t="s">
        <v>148</v>
      </c>
      <c r="E94" s="209" t="s">
        <v>597</v>
      </c>
      <c r="F94" s="210" t="s">
        <v>598</v>
      </c>
      <c r="G94" s="211" t="s">
        <v>151</v>
      </c>
      <c r="H94" s="212">
        <v>68.609999999999999</v>
      </c>
      <c r="I94" s="213"/>
      <c r="J94" s="214">
        <f>ROUND(I94*H94,2)</f>
        <v>0</v>
      </c>
      <c r="K94" s="215"/>
      <c r="L94" s="47"/>
      <c r="M94" s="216" t="s">
        <v>19</v>
      </c>
      <c r="N94" s="217" t="s">
        <v>44</v>
      </c>
      <c r="O94" s="87"/>
      <c r="P94" s="218">
        <f>O94*H94</f>
        <v>0</v>
      </c>
      <c r="Q94" s="218">
        <v>0</v>
      </c>
      <c r="R94" s="218">
        <f>Q94*H94</f>
        <v>0</v>
      </c>
      <c r="S94" s="218">
        <v>0.44</v>
      </c>
      <c r="T94" s="219">
        <f>S94*H94</f>
        <v>30.188400000000001</v>
      </c>
      <c r="U94" s="41"/>
      <c r="V94" s="41"/>
      <c r="W94" s="41"/>
      <c r="X94" s="41"/>
      <c r="Y94" s="41"/>
      <c r="Z94" s="41"/>
      <c r="AA94" s="41"/>
      <c r="AB94" s="41"/>
      <c r="AC94" s="41"/>
      <c r="AD94" s="41"/>
      <c r="AE94" s="41"/>
      <c r="AR94" s="220" t="s">
        <v>152</v>
      </c>
      <c r="AT94" s="220" t="s">
        <v>148</v>
      </c>
      <c r="AU94" s="220" t="s">
        <v>83</v>
      </c>
      <c r="AY94" s="20" t="s">
        <v>146</v>
      </c>
      <c r="BE94" s="221">
        <f>IF(N94="základní",J94,0)</f>
        <v>0</v>
      </c>
      <c r="BF94" s="221">
        <f>IF(N94="snížená",J94,0)</f>
        <v>0</v>
      </c>
      <c r="BG94" s="221">
        <f>IF(N94="zákl. přenesená",J94,0)</f>
        <v>0</v>
      </c>
      <c r="BH94" s="221">
        <f>IF(N94="sníž. přenesená",J94,0)</f>
        <v>0</v>
      </c>
      <c r="BI94" s="221">
        <f>IF(N94="nulová",J94,0)</f>
        <v>0</v>
      </c>
      <c r="BJ94" s="20" t="s">
        <v>81</v>
      </c>
      <c r="BK94" s="221">
        <f>ROUND(I94*H94,2)</f>
        <v>0</v>
      </c>
      <c r="BL94" s="20" t="s">
        <v>152</v>
      </c>
      <c r="BM94" s="220" t="s">
        <v>1200</v>
      </c>
    </row>
    <row r="95" s="2" customFormat="1">
      <c r="A95" s="41"/>
      <c r="B95" s="42"/>
      <c r="C95" s="43"/>
      <c r="D95" s="222" t="s">
        <v>154</v>
      </c>
      <c r="E95" s="43"/>
      <c r="F95" s="223" t="s">
        <v>600</v>
      </c>
      <c r="G95" s="43"/>
      <c r="H95" s="43"/>
      <c r="I95" s="224"/>
      <c r="J95" s="43"/>
      <c r="K95" s="43"/>
      <c r="L95" s="47"/>
      <c r="M95" s="225"/>
      <c r="N95" s="226"/>
      <c r="O95" s="87"/>
      <c r="P95" s="87"/>
      <c r="Q95" s="87"/>
      <c r="R95" s="87"/>
      <c r="S95" s="87"/>
      <c r="T95" s="88"/>
      <c r="U95" s="41"/>
      <c r="V95" s="41"/>
      <c r="W95" s="41"/>
      <c r="X95" s="41"/>
      <c r="Y95" s="41"/>
      <c r="Z95" s="41"/>
      <c r="AA95" s="41"/>
      <c r="AB95" s="41"/>
      <c r="AC95" s="41"/>
      <c r="AD95" s="41"/>
      <c r="AE95" s="41"/>
      <c r="AT95" s="20" t="s">
        <v>154</v>
      </c>
      <c r="AU95" s="20" t="s">
        <v>83</v>
      </c>
    </row>
    <row r="96" s="2" customFormat="1" ht="37.8" customHeight="1">
      <c r="A96" s="41"/>
      <c r="B96" s="42"/>
      <c r="C96" s="208" t="s">
        <v>83</v>
      </c>
      <c r="D96" s="208" t="s">
        <v>148</v>
      </c>
      <c r="E96" s="209" t="s">
        <v>603</v>
      </c>
      <c r="F96" s="210" t="s">
        <v>604</v>
      </c>
      <c r="G96" s="211" t="s">
        <v>151</v>
      </c>
      <c r="H96" s="212">
        <v>68.609999999999999</v>
      </c>
      <c r="I96" s="213"/>
      <c r="J96" s="214">
        <f>ROUND(I96*H96,2)</f>
        <v>0</v>
      </c>
      <c r="K96" s="215"/>
      <c r="L96" s="47"/>
      <c r="M96" s="216" t="s">
        <v>19</v>
      </c>
      <c r="N96" s="217" t="s">
        <v>44</v>
      </c>
      <c r="O96" s="87"/>
      <c r="P96" s="218">
        <f>O96*H96</f>
        <v>0</v>
      </c>
      <c r="Q96" s="218">
        <v>0</v>
      </c>
      <c r="R96" s="218">
        <f>Q96*H96</f>
        <v>0</v>
      </c>
      <c r="S96" s="218">
        <v>0.22</v>
      </c>
      <c r="T96" s="219">
        <f>S96*H96</f>
        <v>15.094200000000001</v>
      </c>
      <c r="U96" s="41"/>
      <c r="V96" s="41"/>
      <c r="W96" s="41"/>
      <c r="X96" s="41"/>
      <c r="Y96" s="41"/>
      <c r="Z96" s="41"/>
      <c r="AA96" s="41"/>
      <c r="AB96" s="41"/>
      <c r="AC96" s="41"/>
      <c r="AD96" s="41"/>
      <c r="AE96" s="41"/>
      <c r="AR96" s="220" t="s">
        <v>152</v>
      </c>
      <c r="AT96" s="220" t="s">
        <v>148</v>
      </c>
      <c r="AU96" s="220" t="s">
        <v>83</v>
      </c>
      <c r="AY96" s="20" t="s">
        <v>146</v>
      </c>
      <c r="BE96" s="221">
        <f>IF(N96="základní",J96,0)</f>
        <v>0</v>
      </c>
      <c r="BF96" s="221">
        <f>IF(N96="snížená",J96,0)</f>
        <v>0</v>
      </c>
      <c r="BG96" s="221">
        <f>IF(N96="zákl. přenesená",J96,0)</f>
        <v>0</v>
      </c>
      <c r="BH96" s="221">
        <f>IF(N96="sníž. přenesená",J96,0)</f>
        <v>0</v>
      </c>
      <c r="BI96" s="221">
        <f>IF(N96="nulová",J96,0)</f>
        <v>0</v>
      </c>
      <c r="BJ96" s="20" t="s">
        <v>81</v>
      </c>
      <c r="BK96" s="221">
        <f>ROUND(I96*H96,2)</f>
        <v>0</v>
      </c>
      <c r="BL96" s="20" t="s">
        <v>152</v>
      </c>
      <c r="BM96" s="220" t="s">
        <v>1201</v>
      </c>
    </row>
    <row r="97" s="2" customFormat="1">
      <c r="A97" s="41"/>
      <c r="B97" s="42"/>
      <c r="C97" s="43"/>
      <c r="D97" s="222" t="s">
        <v>154</v>
      </c>
      <c r="E97" s="43"/>
      <c r="F97" s="223" t="s">
        <v>606</v>
      </c>
      <c r="G97" s="43"/>
      <c r="H97" s="43"/>
      <c r="I97" s="224"/>
      <c r="J97" s="43"/>
      <c r="K97" s="43"/>
      <c r="L97" s="47"/>
      <c r="M97" s="225"/>
      <c r="N97" s="226"/>
      <c r="O97" s="87"/>
      <c r="P97" s="87"/>
      <c r="Q97" s="87"/>
      <c r="R97" s="87"/>
      <c r="S97" s="87"/>
      <c r="T97" s="88"/>
      <c r="U97" s="41"/>
      <c r="V97" s="41"/>
      <c r="W97" s="41"/>
      <c r="X97" s="41"/>
      <c r="Y97" s="41"/>
      <c r="Z97" s="41"/>
      <c r="AA97" s="41"/>
      <c r="AB97" s="41"/>
      <c r="AC97" s="41"/>
      <c r="AD97" s="41"/>
      <c r="AE97" s="41"/>
      <c r="AT97" s="20" t="s">
        <v>154</v>
      </c>
      <c r="AU97" s="20" t="s">
        <v>83</v>
      </c>
    </row>
    <row r="98" s="2" customFormat="1" ht="16.5" customHeight="1">
      <c r="A98" s="41"/>
      <c r="B98" s="42"/>
      <c r="C98" s="208" t="s">
        <v>163</v>
      </c>
      <c r="D98" s="208" t="s">
        <v>148</v>
      </c>
      <c r="E98" s="209" t="s">
        <v>1202</v>
      </c>
      <c r="F98" s="210" t="s">
        <v>1203</v>
      </c>
      <c r="G98" s="211" t="s">
        <v>151</v>
      </c>
      <c r="H98" s="212">
        <v>82.322999999999993</v>
      </c>
      <c r="I98" s="213"/>
      <c r="J98" s="214">
        <f>ROUND(I98*H98,2)</f>
        <v>0</v>
      </c>
      <c r="K98" s="215"/>
      <c r="L98" s="47"/>
      <c r="M98" s="216" t="s">
        <v>19</v>
      </c>
      <c r="N98" s="217" t="s">
        <v>44</v>
      </c>
      <c r="O98" s="87"/>
      <c r="P98" s="218">
        <f>O98*H98</f>
        <v>0</v>
      </c>
      <c r="Q98" s="218">
        <v>0</v>
      </c>
      <c r="R98" s="218">
        <f>Q98*H98</f>
        <v>0</v>
      </c>
      <c r="S98" s="218">
        <v>0</v>
      </c>
      <c r="T98" s="219">
        <f>S98*H98</f>
        <v>0</v>
      </c>
      <c r="U98" s="41"/>
      <c r="V98" s="41"/>
      <c r="W98" s="41"/>
      <c r="X98" s="41"/>
      <c r="Y98" s="41"/>
      <c r="Z98" s="41"/>
      <c r="AA98" s="41"/>
      <c r="AB98" s="41"/>
      <c r="AC98" s="41"/>
      <c r="AD98" s="41"/>
      <c r="AE98" s="41"/>
      <c r="AR98" s="220" t="s">
        <v>152</v>
      </c>
      <c r="AT98" s="220" t="s">
        <v>148</v>
      </c>
      <c r="AU98" s="220" t="s">
        <v>83</v>
      </c>
      <c r="AY98" s="20" t="s">
        <v>146</v>
      </c>
      <c r="BE98" s="221">
        <f>IF(N98="základní",J98,0)</f>
        <v>0</v>
      </c>
      <c r="BF98" s="221">
        <f>IF(N98="snížená",J98,0)</f>
        <v>0</v>
      </c>
      <c r="BG98" s="221">
        <f>IF(N98="zákl. přenesená",J98,0)</f>
        <v>0</v>
      </c>
      <c r="BH98" s="221">
        <f>IF(N98="sníž. přenesená",J98,0)</f>
        <v>0</v>
      </c>
      <c r="BI98" s="221">
        <f>IF(N98="nulová",J98,0)</f>
        <v>0</v>
      </c>
      <c r="BJ98" s="20" t="s">
        <v>81</v>
      </c>
      <c r="BK98" s="221">
        <f>ROUND(I98*H98,2)</f>
        <v>0</v>
      </c>
      <c r="BL98" s="20" t="s">
        <v>152</v>
      </c>
      <c r="BM98" s="220" t="s">
        <v>1204</v>
      </c>
    </row>
    <row r="99" s="2" customFormat="1">
      <c r="A99" s="41"/>
      <c r="B99" s="42"/>
      <c r="C99" s="43"/>
      <c r="D99" s="222" t="s">
        <v>154</v>
      </c>
      <c r="E99" s="43"/>
      <c r="F99" s="223" t="s">
        <v>1205</v>
      </c>
      <c r="G99" s="43"/>
      <c r="H99" s="43"/>
      <c r="I99" s="224"/>
      <c r="J99" s="43"/>
      <c r="K99" s="43"/>
      <c r="L99" s="47"/>
      <c r="M99" s="225"/>
      <c r="N99" s="226"/>
      <c r="O99" s="87"/>
      <c r="P99" s="87"/>
      <c r="Q99" s="87"/>
      <c r="R99" s="87"/>
      <c r="S99" s="87"/>
      <c r="T99" s="88"/>
      <c r="U99" s="41"/>
      <c r="V99" s="41"/>
      <c r="W99" s="41"/>
      <c r="X99" s="41"/>
      <c r="Y99" s="41"/>
      <c r="Z99" s="41"/>
      <c r="AA99" s="41"/>
      <c r="AB99" s="41"/>
      <c r="AC99" s="41"/>
      <c r="AD99" s="41"/>
      <c r="AE99" s="41"/>
      <c r="AT99" s="20" t="s">
        <v>154</v>
      </c>
      <c r="AU99" s="20" t="s">
        <v>83</v>
      </c>
    </row>
    <row r="100" s="13" customFormat="1">
      <c r="A100" s="13"/>
      <c r="B100" s="229"/>
      <c r="C100" s="230"/>
      <c r="D100" s="227" t="s">
        <v>184</v>
      </c>
      <c r="E100" s="231" t="s">
        <v>19</v>
      </c>
      <c r="F100" s="232" t="s">
        <v>1206</v>
      </c>
      <c r="G100" s="230"/>
      <c r="H100" s="233">
        <v>66.463999999999999</v>
      </c>
      <c r="I100" s="234"/>
      <c r="J100" s="230"/>
      <c r="K100" s="230"/>
      <c r="L100" s="235"/>
      <c r="M100" s="236"/>
      <c r="N100" s="237"/>
      <c r="O100" s="237"/>
      <c r="P100" s="237"/>
      <c r="Q100" s="237"/>
      <c r="R100" s="237"/>
      <c r="S100" s="237"/>
      <c r="T100" s="238"/>
      <c r="U100" s="13"/>
      <c r="V100" s="13"/>
      <c r="W100" s="13"/>
      <c r="X100" s="13"/>
      <c r="Y100" s="13"/>
      <c r="Z100" s="13"/>
      <c r="AA100" s="13"/>
      <c r="AB100" s="13"/>
      <c r="AC100" s="13"/>
      <c r="AD100" s="13"/>
      <c r="AE100" s="13"/>
      <c r="AT100" s="239" t="s">
        <v>184</v>
      </c>
      <c r="AU100" s="239" t="s">
        <v>83</v>
      </c>
      <c r="AV100" s="13" t="s">
        <v>83</v>
      </c>
      <c r="AW100" s="13" t="s">
        <v>35</v>
      </c>
      <c r="AX100" s="13" t="s">
        <v>73</v>
      </c>
      <c r="AY100" s="239" t="s">
        <v>146</v>
      </c>
    </row>
    <row r="101" s="13" customFormat="1">
      <c r="A101" s="13"/>
      <c r="B101" s="229"/>
      <c r="C101" s="230"/>
      <c r="D101" s="227" t="s">
        <v>184</v>
      </c>
      <c r="E101" s="231" t="s">
        <v>19</v>
      </c>
      <c r="F101" s="232" t="s">
        <v>1207</v>
      </c>
      <c r="G101" s="230"/>
      <c r="H101" s="233">
        <v>15.859</v>
      </c>
      <c r="I101" s="234"/>
      <c r="J101" s="230"/>
      <c r="K101" s="230"/>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83</v>
      </c>
      <c r="AV101" s="13" t="s">
        <v>83</v>
      </c>
      <c r="AW101" s="13" t="s">
        <v>35</v>
      </c>
      <c r="AX101" s="13" t="s">
        <v>73</v>
      </c>
      <c r="AY101" s="239" t="s">
        <v>146</v>
      </c>
    </row>
    <row r="102" s="14" customFormat="1">
      <c r="A102" s="14"/>
      <c r="B102" s="240"/>
      <c r="C102" s="241"/>
      <c r="D102" s="227" t="s">
        <v>184</v>
      </c>
      <c r="E102" s="242" t="s">
        <v>19</v>
      </c>
      <c r="F102" s="243" t="s">
        <v>189</v>
      </c>
      <c r="G102" s="241"/>
      <c r="H102" s="244">
        <v>82.322999999999993</v>
      </c>
      <c r="I102" s="245"/>
      <c r="J102" s="241"/>
      <c r="K102" s="241"/>
      <c r="L102" s="246"/>
      <c r="M102" s="247"/>
      <c r="N102" s="248"/>
      <c r="O102" s="248"/>
      <c r="P102" s="248"/>
      <c r="Q102" s="248"/>
      <c r="R102" s="248"/>
      <c r="S102" s="248"/>
      <c r="T102" s="249"/>
      <c r="U102" s="14"/>
      <c r="V102" s="14"/>
      <c r="W102" s="14"/>
      <c r="X102" s="14"/>
      <c r="Y102" s="14"/>
      <c r="Z102" s="14"/>
      <c r="AA102" s="14"/>
      <c r="AB102" s="14"/>
      <c r="AC102" s="14"/>
      <c r="AD102" s="14"/>
      <c r="AE102" s="14"/>
      <c r="AT102" s="250" t="s">
        <v>184</v>
      </c>
      <c r="AU102" s="250" t="s">
        <v>83</v>
      </c>
      <c r="AV102" s="14" t="s">
        <v>152</v>
      </c>
      <c r="AW102" s="14" t="s">
        <v>35</v>
      </c>
      <c r="AX102" s="14" t="s">
        <v>81</v>
      </c>
      <c r="AY102" s="250" t="s">
        <v>146</v>
      </c>
    </row>
    <row r="103" s="2" customFormat="1" ht="24.15" customHeight="1">
      <c r="A103" s="41"/>
      <c r="B103" s="42"/>
      <c r="C103" s="208" t="s">
        <v>152</v>
      </c>
      <c r="D103" s="208" t="s">
        <v>148</v>
      </c>
      <c r="E103" s="209" t="s">
        <v>1208</v>
      </c>
      <c r="F103" s="210" t="s">
        <v>1209</v>
      </c>
      <c r="G103" s="211" t="s">
        <v>181</v>
      </c>
      <c r="H103" s="212">
        <v>3.0670000000000002</v>
      </c>
      <c r="I103" s="213"/>
      <c r="J103" s="214">
        <f>ROUND(I103*H103,2)</f>
        <v>0</v>
      </c>
      <c r="K103" s="215"/>
      <c r="L103" s="47"/>
      <c r="M103" s="216" t="s">
        <v>19</v>
      </c>
      <c r="N103" s="217" t="s">
        <v>44</v>
      </c>
      <c r="O103" s="87"/>
      <c r="P103" s="218">
        <f>O103*H103</f>
        <v>0</v>
      </c>
      <c r="Q103" s="218">
        <v>0</v>
      </c>
      <c r="R103" s="218">
        <f>Q103*H103</f>
        <v>0</v>
      </c>
      <c r="S103" s="218">
        <v>0</v>
      </c>
      <c r="T103" s="219">
        <f>S103*H103</f>
        <v>0</v>
      </c>
      <c r="U103" s="41"/>
      <c r="V103" s="41"/>
      <c r="W103" s="41"/>
      <c r="X103" s="41"/>
      <c r="Y103" s="41"/>
      <c r="Z103" s="41"/>
      <c r="AA103" s="41"/>
      <c r="AB103" s="41"/>
      <c r="AC103" s="41"/>
      <c r="AD103" s="41"/>
      <c r="AE103" s="41"/>
      <c r="AR103" s="220" t="s">
        <v>152</v>
      </c>
      <c r="AT103" s="220" t="s">
        <v>148</v>
      </c>
      <c r="AU103" s="220" t="s">
        <v>83</v>
      </c>
      <c r="AY103" s="20" t="s">
        <v>146</v>
      </c>
      <c r="BE103" s="221">
        <f>IF(N103="základní",J103,0)</f>
        <v>0</v>
      </c>
      <c r="BF103" s="221">
        <f>IF(N103="snížená",J103,0)</f>
        <v>0</v>
      </c>
      <c r="BG103" s="221">
        <f>IF(N103="zákl. přenesená",J103,0)</f>
        <v>0</v>
      </c>
      <c r="BH103" s="221">
        <f>IF(N103="sníž. přenesená",J103,0)</f>
        <v>0</v>
      </c>
      <c r="BI103" s="221">
        <f>IF(N103="nulová",J103,0)</f>
        <v>0</v>
      </c>
      <c r="BJ103" s="20" t="s">
        <v>81</v>
      </c>
      <c r="BK103" s="221">
        <f>ROUND(I103*H103,2)</f>
        <v>0</v>
      </c>
      <c r="BL103" s="20" t="s">
        <v>152</v>
      </c>
      <c r="BM103" s="220" t="s">
        <v>1210</v>
      </c>
    </row>
    <row r="104" s="2" customFormat="1">
      <c r="A104" s="41"/>
      <c r="B104" s="42"/>
      <c r="C104" s="43"/>
      <c r="D104" s="222" t="s">
        <v>154</v>
      </c>
      <c r="E104" s="43"/>
      <c r="F104" s="223" t="s">
        <v>1211</v>
      </c>
      <c r="G104" s="43"/>
      <c r="H104" s="43"/>
      <c r="I104" s="224"/>
      <c r="J104" s="43"/>
      <c r="K104" s="43"/>
      <c r="L104" s="47"/>
      <c r="M104" s="225"/>
      <c r="N104" s="226"/>
      <c r="O104" s="87"/>
      <c r="P104" s="87"/>
      <c r="Q104" s="87"/>
      <c r="R104" s="87"/>
      <c r="S104" s="87"/>
      <c r="T104" s="88"/>
      <c r="U104" s="41"/>
      <c r="V104" s="41"/>
      <c r="W104" s="41"/>
      <c r="X104" s="41"/>
      <c r="Y104" s="41"/>
      <c r="Z104" s="41"/>
      <c r="AA104" s="41"/>
      <c r="AB104" s="41"/>
      <c r="AC104" s="41"/>
      <c r="AD104" s="41"/>
      <c r="AE104" s="41"/>
      <c r="AT104" s="20" t="s">
        <v>154</v>
      </c>
      <c r="AU104" s="20" t="s">
        <v>83</v>
      </c>
    </row>
    <row r="105" s="13" customFormat="1">
      <c r="A105" s="13"/>
      <c r="B105" s="229"/>
      <c r="C105" s="230"/>
      <c r="D105" s="227" t="s">
        <v>184</v>
      </c>
      <c r="E105" s="231" t="s">
        <v>19</v>
      </c>
      <c r="F105" s="232" t="s">
        <v>1212</v>
      </c>
      <c r="G105" s="230"/>
      <c r="H105" s="233">
        <v>30.667999999999999</v>
      </c>
      <c r="I105" s="234"/>
      <c r="J105" s="230"/>
      <c r="K105" s="230"/>
      <c r="L105" s="235"/>
      <c r="M105" s="236"/>
      <c r="N105" s="237"/>
      <c r="O105" s="237"/>
      <c r="P105" s="237"/>
      <c r="Q105" s="237"/>
      <c r="R105" s="237"/>
      <c r="S105" s="237"/>
      <c r="T105" s="238"/>
      <c r="U105" s="13"/>
      <c r="V105" s="13"/>
      <c r="W105" s="13"/>
      <c r="X105" s="13"/>
      <c r="Y105" s="13"/>
      <c r="Z105" s="13"/>
      <c r="AA105" s="13"/>
      <c r="AB105" s="13"/>
      <c r="AC105" s="13"/>
      <c r="AD105" s="13"/>
      <c r="AE105" s="13"/>
      <c r="AT105" s="239" t="s">
        <v>184</v>
      </c>
      <c r="AU105" s="239" t="s">
        <v>83</v>
      </c>
      <c r="AV105" s="13" t="s">
        <v>83</v>
      </c>
      <c r="AW105" s="13" t="s">
        <v>35</v>
      </c>
      <c r="AX105" s="13" t="s">
        <v>73</v>
      </c>
      <c r="AY105" s="239" t="s">
        <v>146</v>
      </c>
    </row>
    <row r="106" s="16" customFormat="1">
      <c r="A106" s="16"/>
      <c r="B106" s="276"/>
      <c r="C106" s="277"/>
      <c r="D106" s="227" t="s">
        <v>184</v>
      </c>
      <c r="E106" s="278" t="s">
        <v>19</v>
      </c>
      <c r="F106" s="279" t="s">
        <v>654</v>
      </c>
      <c r="G106" s="277"/>
      <c r="H106" s="280">
        <v>30.667999999999999</v>
      </c>
      <c r="I106" s="281"/>
      <c r="J106" s="277"/>
      <c r="K106" s="277"/>
      <c r="L106" s="282"/>
      <c r="M106" s="283"/>
      <c r="N106" s="284"/>
      <c r="O106" s="284"/>
      <c r="P106" s="284"/>
      <c r="Q106" s="284"/>
      <c r="R106" s="284"/>
      <c r="S106" s="284"/>
      <c r="T106" s="285"/>
      <c r="U106" s="16"/>
      <c r="V106" s="16"/>
      <c r="W106" s="16"/>
      <c r="X106" s="16"/>
      <c r="Y106" s="16"/>
      <c r="Z106" s="16"/>
      <c r="AA106" s="16"/>
      <c r="AB106" s="16"/>
      <c r="AC106" s="16"/>
      <c r="AD106" s="16"/>
      <c r="AE106" s="16"/>
      <c r="AT106" s="286" t="s">
        <v>184</v>
      </c>
      <c r="AU106" s="286" t="s">
        <v>83</v>
      </c>
      <c r="AV106" s="16" t="s">
        <v>163</v>
      </c>
      <c r="AW106" s="16" t="s">
        <v>35</v>
      </c>
      <c r="AX106" s="16" t="s">
        <v>73</v>
      </c>
      <c r="AY106" s="286" t="s">
        <v>146</v>
      </c>
    </row>
    <row r="107" s="13" customFormat="1">
      <c r="A107" s="13"/>
      <c r="B107" s="229"/>
      <c r="C107" s="230"/>
      <c r="D107" s="227" t="s">
        <v>184</v>
      </c>
      <c r="E107" s="231" t="s">
        <v>19</v>
      </c>
      <c r="F107" s="232" t="s">
        <v>1213</v>
      </c>
      <c r="G107" s="230"/>
      <c r="H107" s="233">
        <v>3.0670000000000002</v>
      </c>
      <c r="I107" s="234"/>
      <c r="J107" s="230"/>
      <c r="K107" s="230"/>
      <c r="L107" s="235"/>
      <c r="M107" s="236"/>
      <c r="N107" s="237"/>
      <c r="O107" s="237"/>
      <c r="P107" s="237"/>
      <c r="Q107" s="237"/>
      <c r="R107" s="237"/>
      <c r="S107" s="237"/>
      <c r="T107" s="238"/>
      <c r="U107" s="13"/>
      <c r="V107" s="13"/>
      <c r="W107" s="13"/>
      <c r="X107" s="13"/>
      <c r="Y107" s="13"/>
      <c r="Z107" s="13"/>
      <c r="AA107" s="13"/>
      <c r="AB107" s="13"/>
      <c r="AC107" s="13"/>
      <c r="AD107" s="13"/>
      <c r="AE107" s="13"/>
      <c r="AT107" s="239" t="s">
        <v>184</v>
      </c>
      <c r="AU107" s="239" t="s">
        <v>83</v>
      </c>
      <c r="AV107" s="13" t="s">
        <v>83</v>
      </c>
      <c r="AW107" s="13" t="s">
        <v>35</v>
      </c>
      <c r="AX107" s="13" t="s">
        <v>81</v>
      </c>
      <c r="AY107" s="239" t="s">
        <v>146</v>
      </c>
    </row>
    <row r="108" s="2" customFormat="1" ht="24.15" customHeight="1">
      <c r="A108" s="41"/>
      <c r="B108" s="42"/>
      <c r="C108" s="208" t="s">
        <v>173</v>
      </c>
      <c r="D108" s="208" t="s">
        <v>148</v>
      </c>
      <c r="E108" s="209" t="s">
        <v>1214</v>
      </c>
      <c r="F108" s="210" t="s">
        <v>1215</v>
      </c>
      <c r="G108" s="211" t="s">
        <v>181</v>
      </c>
      <c r="H108" s="212">
        <v>18.402000000000001</v>
      </c>
      <c r="I108" s="213"/>
      <c r="J108" s="214">
        <f>ROUND(I108*H108,2)</f>
        <v>0</v>
      </c>
      <c r="K108" s="215"/>
      <c r="L108" s="47"/>
      <c r="M108" s="216" t="s">
        <v>19</v>
      </c>
      <c r="N108" s="217" t="s">
        <v>44</v>
      </c>
      <c r="O108" s="87"/>
      <c r="P108" s="218">
        <f>O108*H108</f>
        <v>0</v>
      </c>
      <c r="Q108" s="218">
        <v>0</v>
      </c>
      <c r="R108" s="218">
        <f>Q108*H108</f>
        <v>0</v>
      </c>
      <c r="S108" s="218">
        <v>0</v>
      </c>
      <c r="T108" s="219">
        <f>S108*H108</f>
        <v>0</v>
      </c>
      <c r="U108" s="41"/>
      <c r="V108" s="41"/>
      <c r="W108" s="41"/>
      <c r="X108" s="41"/>
      <c r="Y108" s="41"/>
      <c r="Z108" s="41"/>
      <c r="AA108" s="41"/>
      <c r="AB108" s="41"/>
      <c r="AC108" s="41"/>
      <c r="AD108" s="41"/>
      <c r="AE108" s="41"/>
      <c r="AR108" s="220" t="s">
        <v>152</v>
      </c>
      <c r="AT108" s="220" t="s">
        <v>148</v>
      </c>
      <c r="AU108" s="220" t="s">
        <v>83</v>
      </c>
      <c r="AY108" s="20" t="s">
        <v>146</v>
      </c>
      <c r="BE108" s="221">
        <f>IF(N108="základní",J108,0)</f>
        <v>0</v>
      </c>
      <c r="BF108" s="221">
        <f>IF(N108="snížená",J108,0)</f>
        <v>0</v>
      </c>
      <c r="BG108" s="221">
        <f>IF(N108="zákl. přenesená",J108,0)</f>
        <v>0</v>
      </c>
      <c r="BH108" s="221">
        <f>IF(N108="sníž. přenesená",J108,0)</f>
        <v>0</v>
      </c>
      <c r="BI108" s="221">
        <f>IF(N108="nulová",J108,0)</f>
        <v>0</v>
      </c>
      <c r="BJ108" s="20" t="s">
        <v>81</v>
      </c>
      <c r="BK108" s="221">
        <f>ROUND(I108*H108,2)</f>
        <v>0</v>
      </c>
      <c r="BL108" s="20" t="s">
        <v>152</v>
      </c>
      <c r="BM108" s="220" t="s">
        <v>1216</v>
      </c>
    </row>
    <row r="109" s="2" customFormat="1">
      <c r="A109" s="41"/>
      <c r="B109" s="42"/>
      <c r="C109" s="43"/>
      <c r="D109" s="222" t="s">
        <v>154</v>
      </c>
      <c r="E109" s="43"/>
      <c r="F109" s="223" t="s">
        <v>1217</v>
      </c>
      <c r="G109" s="43"/>
      <c r="H109" s="43"/>
      <c r="I109" s="224"/>
      <c r="J109" s="43"/>
      <c r="K109" s="43"/>
      <c r="L109" s="47"/>
      <c r="M109" s="225"/>
      <c r="N109" s="226"/>
      <c r="O109" s="87"/>
      <c r="P109" s="87"/>
      <c r="Q109" s="87"/>
      <c r="R109" s="87"/>
      <c r="S109" s="87"/>
      <c r="T109" s="88"/>
      <c r="U109" s="41"/>
      <c r="V109" s="41"/>
      <c r="W109" s="41"/>
      <c r="X109" s="41"/>
      <c r="Y109" s="41"/>
      <c r="Z109" s="41"/>
      <c r="AA109" s="41"/>
      <c r="AB109" s="41"/>
      <c r="AC109" s="41"/>
      <c r="AD109" s="41"/>
      <c r="AE109" s="41"/>
      <c r="AT109" s="20" t="s">
        <v>154</v>
      </c>
      <c r="AU109" s="20" t="s">
        <v>83</v>
      </c>
    </row>
    <row r="110" s="13" customFormat="1">
      <c r="A110" s="13"/>
      <c r="B110" s="229"/>
      <c r="C110" s="230"/>
      <c r="D110" s="227" t="s">
        <v>184</v>
      </c>
      <c r="E110" s="231" t="s">
        <v>19</v>
      </c>
      <c r="F110" s="232" t="s">
        <v>1218</v>
      </c>
      <c r="G110" s="230"/>
      <c r="H110" s="233">
        <v>18.402000000000001</v>
      </c>
      <c r="I110" s="234"/>
      <c r="J110" s="230"/>
      <c r="K110" s="230"/>
      <c r="L110" s="235"/>
      <c r="M110" s="236"/>
      <c r="N110" s="237"/>
      <c r="O110" s="237"/>
      <c r="P110" s="237"/>
      <c r="Q110" s="237"/>
      <c r="R110" s="237"/>
      <c r="S110" s="237"/>
      <c r="T110" s="238"/>
      <c r="U110" s="13"/>
      <c r="V110" s="13"/>
      <c r="W110" s="13"/>
      <c r="X110" s="13"/>
      <c r="Y110" s="13"/>
      <c r="Z110" s="13"/>
      <c r="AA110" s="13"/>
      <c r="AB110" s="13"/>
      <c r="AC110" s="13"/>
      <c r="AD110" s="13"/>
      <c r="AE110" s="13"/>
      <c r="AT110" s="239" t="s">
        <v>184</v>
      </c>
      <c r="AU110" s="239" t="s">
        <v>83</v>
      </c>
      <c r="AV110" s="13" t="s">
        <v>83</v>
      </c>
      <c r="AW110" s="13" t="s">
        <v>35</v>
      </c>
      <c r="AX110" s="13" t="s">
        <v>81</v>
      </c>
      <c r="AY110" s="239" t="s">
        <v>146</v>
      </c>
    </row>
    <row r="111" s="2" customFormat="1" ht="24.15" customHeight="1">
      <c r="A111" s="41"/>
      <c r="B111" s="42"/>
      <c r="C111" s="208" t="s">
        <v>178</v>
      </c>
      <c r="D111" s="208" t="s">
        <v>148</v>
      </c>
      <c r="E111" s="209" t="s">
        <v>1219</v>
      </c>
      <c r="F111" s="210" t="s">
        <v>1220</v>
      </c>
      <c r="G111" s="211" t="s">
        <v>181</v>
      </c>
      <c r="H111" s="212">
        <v>7.6680000000000001</v>
      </c>
      <c r="I111" s="213"/>
      <c r="J111" s="214">
        <f>ROUND(I111*H111,2)</f>
        <v>0</v>
      </c>
      <c r="K111" s="215"/>
      <c r="L111" s="47"/>
      <c r="M111" s="216" t="s">
        <v>19</v>
      </c>
      <c r="N111" s="217" t="s">
        <v>44</v>
      </c>
      <c r="O111" s="87"/>
      <c r="P111" s="218">
        <f>O111*H111</f>
        <v>0</v>
      </c>
      <c r="Q111" s="218">
        <v>0</v>
      </c>
      <c r="R111" s="218">
        <f>Q111*H111</f>
        <v>0</v>
      </c>
      <c r="S111" s="218">
        <v>0</v>
      </c>
      <c r="T111" s="219">
        <f>S111*H111</f>
        <v>0</v>
      </c>
      <c r="U111" s="41"/>
      <c r="V111" s="41"/>
      <c r="W111" s="41"/>
      <c r="X111" s="41"/>
      <c r="Y111" s="41"/>
      <c r="Z111" s="41"/>
      <c r="AA111" s="41"/>
      <c r="AB111" s="41"/>
      <c r="AC111" s="41"/>
      <c r="AD111" s="41"/>
      <c r="AE111" s="41"/>
      <c r="AR111" s="220" t="s">
        <v>152</v>
      </c>
      <c r="AT111" s="220" t="s">
        <v>148</v>
      </c>
      <c r="AU111" s="220" t="s">
        <v>83</v>
      </c>
      <c r="AY111" s="20" t="s">
        <v>146</v>
      </c>
      <c r="BE111" s="221">
        <f>IF(N111="základní",J111,0)</f>
        <v>0</v>
      </c>
      <c r="BF111" s="221">
        <f>IF(N111="snížená",J111,0)</f>
        <v>0</v>
      </c>
      <c r="BG111" s="221">
        <f>IF(N111="zákl. přenesená",J111,0)</f>
        <v>0</v>
      </c>
      <c r="BH111" s="221">
        <f>IF(N111="sníž. přenesená",J111,0)</f>
        <v>0</v>
      </c>
      <c r="BI111" s="221">
        <f>IF(N111="nulová",J111,0)</f>
        <v>0</v>
      </c>
      <c r="BJ111" s="20" t="s">
        <v>81</v>
      </c>
      <c r="BK111" s="221">
        <f>ROUND(I111*H111,2)</f>
        <v>0</v>
      </c>
      <c r="BL111" s="20" t="s">
        <v>152</v>
      </c>
      <c r="BM111" s="220" t="s">
        <v>1221</v>
      </c>
    </row>
    <row r="112" s="2" customFormat="1">
      <c r="A112" s="41"/>
      <c r="B112" s="42"/>
      <c r="C112" s="43"/>
      <c r="D112" s="222" t="s">
        <v>154</v>
      </c>
      <c r="E112" s="43"/>
      <c r="F112" s="223" t="s">
        <v>1222</v>
      </c>
      <c r="G112" s="43"/>
      <c r="H112" s="43"/>
      <c r="I112" s="224"/>
      <c r="J112" s="43"/>
      <c r="K112" s="43"/>
      <c r="L112" s="47"/>
      <c r="M112" s="225"/>
      <c r="N112" s="226"/>
      <c r="O112" s="87"/>
      <c r="P112" s="87"/>
      <c r="Q112" s="87"/>
      <c r="R112" s="87"/>
      <c r="S112" s="87"/>
      <c r="T112" s="88"/>
      <c r="U112" s="41"/>
      <c r="V112" s="41"/>
      <c r="W112" s="41"/>
      <c r="X112" s="41"/>
      <c r="Y112" s="41"/>
      <c r="Z112" s="41"/>
      <c r="AA112" s="41"/>
      <c r="AB112" s="41"/>
      <c r="AC112" s="41"/>
      <c r="AD112" s="41"/>
      <c r="AE112" s="41"/>
      <c r="AT112" s="20" t="s">
        <v>154</v>
      </c>
      <c r="AU112" s="20" t="s">
        <v>83</v>
      </c>
    </row>
    <row r="113" s="13" customFormat="1">
      <c r="A113" s="13"/>
      <c r="B113" s="229"/>
      <c r="C113" s="230"/>
      <c r="D113" s="227" t="s">
        <v>184</v>
      </c>
      <c r="E113" s="231" t="s">
        <v>19</v>
      </c>
      <c r="F113" s="232" t="s">
        <v>1223</v>
      </c>
      <c r="G113" s="230"/>
      <c r="H113" s="233">
        <v>7.6680000000000001</v>
      </c>
      <c r="I113" s="234"/>
      <c r="J113" s="230"/>
      <c r="K113" s="230"/>
      <c r="L113" s="235"/>
      <c r="M113" s="236"/>
      <c r="N113" s="237"/>
      <c r="O113" s="237"/>
      <c r="P113" s="237"/>
      <c r="Q113" s="237"/>
      <c r="R113" s="237"/>
      <c r="S113" s="237"/>
      <c r="T113" s="238"/>
      <c r="U113" s="13"/>
      <c r="V113" s="13"/>
      <c r="W113" s="13"/>
      <c r="X113" s="13"/>
      <c r="Y113" s="13"/>
      <c r="Z113" s="13"/>
      <c r="AA113" s="13"/>
      <c r="AB113" s="13"/>
      <c r="AC113" s="13"/>
      <c r="AD113" s="13"/>
      <c r="AE113" s="13"/>
      <c r="AT113" s="239" t="s">
        <v>184</v>
      </c>
      <c r="AU113" s="239" t="s">
        <v>83</v>
      </c>
      <c r="AV113" s="13" t="s">
        <v>83</v>
      </c>
      <c r="AW113" s="13" t="s">
        <v>35</v>
      </c>
      <c r="AX113" s="13" t="s">
        <v>81</v>
      </c>
      <c r="AY113" s="239" t="s">
        <v>146</v>
      </c>
    </row>
    <row r="114" s="2" customFormat="1" ht="24.15" customHeight="1">
      <c r="A114" s="41"/>
      <c r="B114" s="42"/>
      <c r="C114" s="208" t="s">
        <v>190</v>
      </c>
      <c r="D114" s="208" t="s">
        <v>148</v>
      </c>
      <c r="E114" s="209" t="s">
        <v>1076</v>
      </c>
      <c r="F114" s="210" t="s">
        <v>1077</v>
      </c>
      <c r="G114" s="211" t="s">
        <v>181</v>
      </c>
      <c r="H114" s="212">
        <v>13.228999999999999</v>
      </c>
      <c r="I114" s="213"/>
      <c r="J114" s="214">
        <f>ROUND(I114*H114,2)</f>
        <v>0</v>
      </c>
      <c r="K114" s="215"/>
      <c r="L114" s="47"/>
      <c r="M114" s="216" t="s">
        <v>19</v>
      </c>
      <c r="N114" s="217" t="s">
        <v>44</v>
      </c>
      <c r="O114" s="87"/>
      <c r="P114" s="218">
        <f>O114*H114</f>
        <v>0</v>
      </c>
      <c r="Q114" s="218">
        <v>0</v>
      </c>
      <c r="R114" s="218">
        <f>Q114*H114</f>
        <v>0</v>
      </c>
      <c r="S114" s="218">
        <v>0</v>
      </c>
      <c r="T114" s="219">
        <f>S114*H114</f>
        <v>0</v>
      </c>
      <c r="U114" s="41"/>
      <c r="V114" s="41"/>
      <c r="W114" s="41"/>
      <c r="X114" s="41"/>
      <c r="Y114" s="41"/>
      <c r="Z114" s="41"/>
      <c r="AA114" s="41"/>
      <c r="AB114" s="41"/>
      <c r="AC114" s="41"/>
      <c r="AD114" s="41"/>
      <c r="AE114" s="41"/>
      <c r="AR114" s="220" t="s">
        <v>152</v>
      </c>
      <c r="AT114" s="220" t="s">
        <v>148</v>
      </c>
      <c r="AU114" s="220" t="s">
        <v>83</v>
      </c>
      <c r="AY114" s="20" t="s">
        <v>146</v>
      </c>
      <c r="BE114" s="221">
        <f>IF(N114="základní",J114,0)</f>
        <v>0</v>
      </c>
      <c r="BF114" s="221">
        <f>IF(N114="snížená",J114,0)</f>
        <v>0</v>
      </c>
      <c r="BG114" s="221">
        <f>IF(N114="zákl. přenesená",J114,0)</f>
        <v>0</v>
      </c>
      <c r="BH114" s="221">
        <f>IF(N114="sníž. přenesená",J114,0)</f>
        <v>0</v>
      </c>
      <c r="BI114" s="221">
        <f>IF(N114="nulová",J114,0)</f>
        <v>0</v>
      </c>
      <c r="BJ114" s="20" t="s">
        <v>81</v>
      </c>
      <c r="BK114" s="221">
        <f>ROUND(I114*H114,2)</f>
        <v>0</v>
      </c>
      <c r="BL114" s="20" t="s">
        <v>152</v>
      </c>
      <c r="BM114" s="220" t="s">
        <v>1224</v>
      </c>
    </row>
    <row r="115" s="2" customFormat="1">
      <c r="A115" s="41"/>
      <c r="B115" s="42"/>
      <c r="C115" s="43"/>
      <c r="D115" s="222" t="s">
        <v>154</v>
      </c>
      <c r="E115" s="43"/>
      <c r="F115" s="223" t="s">
        <v>1079</v>
      </c>
      <c r="G115" s="43"/>
      <c r="H115" s="43"/>
      <c r="I115" s="224"/>
      <c r="J115" s="43"/>
      <c r="K115" s="43"/>
      <c r="L115" s="47"/>
      <c r="M115" s="225"/>
      <c r="N115" s="226"/>
      <c r="O115" s="87"/>
      <c r="P115" s="87"/>
      <c r="Q115" s="87"/>
      <c r="R115" s="87"/>
      <c r="S115" s="87"/>
      <c r="T115" s="88"/>
      <c r="U115" s="41"/>
      <c r="V115" s="41"/>
      <c r="W115" s="41"/>
      <c r="X115" s="41"/>
      <c r="Y115" s="41"/>
      <c r="Z115" s="41"/>
      <c r="AA115" s="41"/>
      <c r="AB115" s="41"/>
      <c r="AC115" s="41"/>
      <c r="AD115" s="41"/>
      <c r="AE115" s="41"/>
      <c r="AT115" s="20" t="s">
        <v>154</v>
      </c>
      <c r="AU115" s="20" t="s">
        <v>83</v>
      </c>
    </row>
    <row r="116" s="13" customFormat="1">
      <c r="A116" s="13"/>
      <c r="B116" s="229"/>
      <c r="C116" s="230"/>
      <c r="D116" s="227" t="s">
        <v>184</v>
      </c>
      <c r="E116" s="231" t="s">
        <v>19</v>
      </c>
      <c r="F116" s="232" t="s">
        <v>1225</v>
      </c>
      <c r="G116" s="230"/>
      <c r="H116" s="233">
        <v>72.359999999999999</v>
      </c>
      <c r="I116" s="234"/>
      <c r="J116" s="230"/>
      <c r="K116" s="230"/>
      <c r="L116" s="235"/>
      <c r="M116" s="236"/>
      <c r="N116" s="237"/>
      <c r="O116" s="237"/>
      <c r="P116" s="237"/>
      <c r="Q116" s="237"/>
      <c r="R116" s="237"/>
      <c r="S116" s="237"/>
      <c r="T116" s="238"/>
      <c r="U116" s="13"/>
      <c r="V116" s="13"/>
      <c r="W116" s="13"/>
      <c r="X116" s="13"/>
      <c r="Y116" s="13"/>
      <c r="Z116" s="13"/>
      <c r="AA116" s="13"/>
      <c r="AB116" s="13"/>
      <c r="AC116" s="13"/>
      <c r="AD116" s="13"/>
      <c r="AE116" s="13"/>
      <c r="AT116" s="239" t="s">
        <v>184</v>
      </c>
      <c r="AU116" s="239" t="s">
        <v>83</v>
      </c>
      <c r="AV116" s="13" t="s">
        <v>83</v>
      </c>
      <c r="AW116" s="13" t="s">
        <v>35</v>
      </c>
      <c r="AX116" s="13" t="s">
        <v>73</v>
      </c>
      <c r="AY116" s="239" t="s">
        <v>146</v>
      </c>
    </row>
    <row r="117" s="13" customFormat="1">
      <c r="A117" s="13"/>
      <c r="B117" s="229"/>
      <c r="C117" s="230"/>
      <c r="D117" s="227" t="s">
        <v>184</v>
      </c>
      <c r="E117" s="231" t="s">
        <v>19</v>
      </c>
      <c r="F117" s="232" t="s">
        <v>1226</v>
      </c>
      <c r="G117" s="230"/>
      <c r="H117" s="233">
        <v>59.924999999999997</v>
      </c>
      <c r="I117" s="234"/>
      <c r="J117" s="230"/>
      <c r="K117" s="230"/>
      <c r="L117" s="235"/>
      <c r="M117" s="236"/>
      <c r="N117" s="237"/>
      <c r="O117" s="237"/>
      <c r="P117" s="237"/>
      <c r="Q117" s="237"/>
      <c r="R117" s="237"/>
      <c r="S117" s="237"/>
      <c r="T117" s="238"/>
      <c r="U117" s="13"/>
      <c r="V117" s="13"/>
      <c r="W117" s="13"/>
      <c r="X117" s="13"/>
      <c r="Y117" s="13"/>
      <c r="Z117" s="13"/>
      <c r="AA117" s="13"/>
      <c r="AB117" s="13"/>
      <c r="AC117" s="13"/>
      <c r="AD117" s="13"/>
      <c r="AE117" s="13"/>
      <c r="AT117" s="239" t="s">
        <v>184</v>
      </c>
      <c r="AU117" s="239" t="s">
        <v>83</v>
      </c>
      <c r="AV117" s="13" t="s">
        <v>83</v>
      </c>
      <c r="AW117" s="13" t="s">
        <v>35</v>
      </c>
      <c r="AX117" s="13" t="s">
        <v>73</v>
      </c>
      <c r="AY117" s="239" t="s">
        <v>146</v>
      </c>
    </row>
    <row r="118" s="16" customFormat="1">
      <c r="A118" s="16"/>
      <c r="B118" s="276"/>
      <c r="C118" s="277"/>
      <c r="D118" s="227" t="s">
        <v>184</v>
      </c>
      <c r="E118" s="278" t="s">
        <v>19</v>
      </c>
      <c r="F118" s="279" t="s">
        <v>654</v>
      </c>
      <c r="G118" s="277"/>
      <c r="H118" s="280">
        <v>132.285</v>
      </c>
      <c r="I118" s="281"/>
      <c r="J118" s="277"/>
      <c r="K118" s="277"/>
      <c r="L118" s="282"/>
      <c r="M118" s="283"/>
      <c r="N118" s="284"/>
      <c r="O118" s="284"/>
      <c r="P118" s="284"/>
      <c r="Q118" s="284"/>
      <c r="R118" s="284"/>
      <c r="S118" s="284"/>
      <c r="T118" s="285"/>
      <c r="U118" s="16"/>
      <c r="V118" s="16"/>
      <c r="W118" s="16"/>
      <c r="X118" s="16"/>
      <c r="Y118" s="16"/>
      <c r="Z118" s="16"/>
      <c r="AA118" s="16"/>
      <c r="AB118" s="16"/>
      <c r="AC118" s="16"/>
      <c r="AD118" s="16"/>
      <c r="AE118" s="16"/>
      <c r="AT118" s="286" t="s">
        <v>184</v>
      </c>
      <c r="AU118" s="286" t="s">
        <v>83</v>
      </c>
      <c r="AV118" s="16" t="s">
        <v>163</v>
      </c>
      <c r="AW118" s="16" t="s">
        <v>35</v>
      </c>
      <c r="AX118" s="16" t="s">
        <v>73</v>
      </c>
      <c r="AY118" s="286" t="s">
        <v>146</v>
      </c>
    </row>
    <row r="119" s="13" customFormat="1">
      <c r="A119" s="13"/>
      <c r="B119" s="229"/>
      <c r="C119" s="230"/>
      <c r="D119" s="227" t="s">
        <v>184</v>
      </c>
      <c r="E119" s="231" t="s">
        <v>19</v>
      </c>
      <c r="F119" s="232" t="s">
        <v>1227</v>
      </c>
      <c r="G119" s="230"/>
      <c r="H119" s="233">
        <v>13.228999999999999</v>
      </c>
      <c r="I119" s="234"/>
      <c r="J119" s="230"/>
      <c r="K119" s="230"/>
      <c r="L119" s="235"/>
      <c r="M119" s="236"/>
      <c r="N119" s="237"/>
      <c r="O119" s="237"/>
      <c r="P119" s="237"/>
      <c r="Q119" s="237"/>
      <c r="R119" s="237"/>
      <c r="S119" s="237"/>
      <c r="T119" s="238"/>
      <c r="U119" s="13"/>
      <c r="V119" s="13"/>
      <c r="W119" s="13"/>
      <c r="X119" s="13"/>
      <c r="Y119" s="13"/>
      <c r="Z119" s="13"/>
      <c r="AA119" s="13"/>
      <c r="AB119" s="13"/>
      <c r="AC119" s="13"/>
      <c r="AD119" s="13"/>
      <c r="AE119" s="13"/>
      <c r="AT119" s="239" t="s">
        <v>184</v>
      </c>
      <c r="AU119" s="239" t="s">
        <v>83</v>
      </c>
      <c r="AV119" s="13" t="s">
        <v>83</v>
      </c>
      <c r="AW119" s="13" t="s">
        <v>35</v>
      </c>
      <c r="AX119" s="13" t="s">
        <v>81</v>
      </c>
      <c r="AY119" s="239" t="s">
        <v>146</v>
      </c>
    </row>
    <row r="120" s="2" customFormat="1" ht="24.15" customHeight="1">
      <c r="A120" s="41"/>
      <c r="B120" s="42"/>
      <c r="C120" s="208" t="s">
        <v>196</v>
      </c>
      <c r="D120" s="208" t="s">
        <v>148</v>
      </c>
      <c r="E120" s="209" t="s">
        <v>1082</v>
      </c>
      <c r="F120" s="210" t="s">
        <v>1083</v>
      </c>
      <c r="G120" s="211" t="s">
        <v>181</v>
      </c>
      <c r="H120" s="212">
        <v>79.373999999999995</v>
      </c>
      <c r="I120" s="213"/>
      <c r="J120" s="214">
        <f>ROUND(I120*H120,2)</f>
        <v>0</v>
      </c>
      <c r="K120" s="215"/>
      <c r="L120" s="47"/>
      <c r="M120" s="216" t="s">
        <v>19</v>
      </c>
      <c r="N120" s="217" t="s">
        <v>44</v>
      </c>
      <c r="O120" s="87"/>
      <c r="P120" s="218">
        <f>O120*H120</f>
        <v>0</v>
      </c>
      <c r="Q120" s="218">
        <v>0</v>
      </c>
      <c r="R120" s="218">
        <f>Q120*H120</f>
        <v>0</v>
      </c>
      <c r="S120" s="218">
        <v>0</v>
      </c>
      <c r="T120" s="219">
        <f>S120*H120</f>
        <v>0</v>
      </c>
      <c r="U120" s="41"/>
      <c r="V120" s="41"/>
      <c r="W120" s="41"/>
      <c r="X120" s="41"/>
      <c r="Y120" s="41"/>
      <c r="Z120" s="41"/>
      <c r="AA120" s="41"/>
      <c r="AB120" s="41"/>
      <c r="AC120" s="41"/>
      <c r="AD120" s="41"/>
      <c r="AE120" s="41"/>
      <c r="AR120" s="220" t="s">
        <v>152</v>
      </c>
      <c r="AT120" s="220" t="s">
        <v>148</v>
      </c>
      <c r="AU120" s="220" t="s">
        <v>83</v>
      </c>
      <c r="AY120" s="20" t="s">
        <v>146</v>
      </c>
      <c r="BE120" s="221">
        <f>IF(N120="základní",J120,0)</f>
        <v>0</v>
      </c>
      <c r="BF120" s="221">
        <f>IF(N120="snížená",J120,0)</f>
        <v>0</v>
      </c>
      <c r="BG120" s="221">
        <f>IF(N120="zákl. přenesená",J120,0)</f>
        <v>0</v>
      </c>
      <c r="BH120" s="221">
        <f>IF(N120="sníž. přenesená",J120,0)</f>
        <v>0</v>
      </c>
      <c r="BI120" s="221">
        <f>IF(N120="nulová",J120,0)</f>
        <v>0</v>
      </c>
      <c r="BJ120" s="20" t="s">
        <v>81</v>
      </c>
      <c r="BK120" s="221">
        <f>ROUND(I120*H120,2)</f>
        <v>0</v>
      </c>
      <c r="BL120" s="20" t="s">
        <v>152</v>
      </c>
      <c r="BM120" s="220" t="s">
        <v>1228</v>
      </c>
    </row>
    <row r="121" s="2" customFormat="1">
      <c r="A121" s="41"/>
      <c r="B121" s="42"/>
      <c r="C121" s="43"/>
      <c r="D121" s="222" t="s">
        <v>154</v>
      </c>
      <c r="E121" s="43"/>
      <c r="F121" s="223" t="s">
        <v>1085</v>
      </c>
      <c r="G121" s="43"/>
      <c r="H121" s="43"/>
      <c r="I121" s="224"/>
      <c r="J121" s="43"/>
      <c r="K121" s="43"/>
      <c r="L121" s="47"/>
      <c r="M121" s="225"/>
      <c r="N121" s="226"/>
      <c r="O121" s="87"/>
      <c r="P121" s="87"/>
      <c r="Q121" s="87"/>
      <c r="R121" s="87"/>
      <c r="S121" s="87"/>
      <c r="T121" s="88"/>
      <c r="U121" s="41"/>
      <c r="V121" s="41"/>
      <c r="W121" s="41"/>
      <c r="X121" s="41"/>
      <c r="Y121" s="41"/>
      <c r="Z121" s="41"/>
      <c r="AA121" s="41"/>
      <c r="AB121" s="41"/>
      <c r="AC121" s="41"/>
      <c r="AD121" s="41"/>
      <c r="AE121" s="41"/>
      <c r="AT121" s="20" t="s">
        <v>154</v>
      </c>
      <c r="AU121" s="20" t="s">
        <v>83</v>
      </c>
    </row>
    <row r="122" s="13" customFormat="1">
      <c r="A122" s="13"/>
      <c r="B122" s="229"/>
      <c r="C122" s="230"/>
      <c r="D122" s="227" t="s">
        <v>184</v>
      </c>
      <c r="E122" s="231" t="s">
        <v>19</v>
      </c>
      <c r="F122" s="232" t="s">
        <v>1229</v>
      </c>
      <c r="G122" s="230"/>
      <c r="H122" s="233">
        <v>79.373999999999995</v>
      </c>
      <c r="I122" s="234"/>
      <c r="J122" s="230"/>
      <c r="K122" s="230"/>
      <c r="L122" s="235"/>
      <c r="M122" s="236"/>
      <c r="N122" s="237"/>
      <c r="O122" s="237"/>
      <c r="P122" s="237"/>
      <c r="Q122" s="237"/>
      <c r="R122" s="237"/>
      <c r="S122" s="237"/>
      <c r="T122" s="238"/>
      <c r="U122" s="13"/>
      <c r="V122" s="13"/>
      <c r="W122" s="13"/>
      <c r="X122" s="13"/>
      <c r="Y122" s="13"/>
      <c r="Z122" s="13"/>
      <c r="AA122" s="13"/>
      <c r="AB122" s="13"/>
      <c r="AC122" s="13"/>
      <c r="AD122" s="13"/>
      <c r="AE122" s="13"/>
      <c r="AT122" s="239" t="s">
        <v>184</v>
      </c>
      <c r="AU122" s="239" t="s">
        <v>83</v>
      </c>
      <c r="AV122" s="13" t="s">
        <v>83</v>
      </c>
      <c r="AW122" s="13" t="s">
        <v>35</v>
      </c>
      <c r="AX122" s="13" t="s">
        <v>81</v>
      </c>
      <c r="AY122" s="239" t="s">
        <v>146</v>
      </c>
    </row>
    <row r="123" s="2" customFormat="1" ht="24.15" customHeight="1">
      <c r="A123" s="41"/>
      <c r="B123" s="42"/>
      <c r="C123" s="208" t="s">
        <v>203</v>
      </c>
      <c r="D123" s="208" t="s">
        <v>148</v>
      </c>
      <c r="E123" s="209" t="s">
        <v>1087</v>
      </c>
      <c r="F123" s="210" t="s">
        <v>1088</v>
      </c>
      <c r="G123" s="211" t="s">
        <v>181</v>
      </c>
      <c r="H123" s="212">
        <v>33.073</v>
      </c>
      <c r="I123" s="213"/>
      <c r="J123" s="214">
        <f>ROUND(I123*H123,2)</f>
        <v>0</v>
      </c>
      <c r="K123" s="215"/>
      <c r="L123" s="47"/>
      <c r="M123" s="216" t="s">
        <v>19</v>
      </c>
      <c r="N123" s="217" t="s">
        <v>44</v>
      </c>
      <c r="O123" s="87"/>
      <c r="P123" s="218">
        <f>O123*H123</f>
        <v>0</v>
      </c>
      <c r="Q123" s="218">
        <v>0</v>
      </c>
      <c r="R123" s="218">
        <f>Q123*H123</f>
        <v>0</v>
      </c>
      <c r="S123" s="218">
        <v>0</v>
      </c>
      <c r="T123" s="219">
        <f>S123*H123</f>
        <v>0</v>
      </c>
      <c r="U123" s="41"/>
      <c r="V123" s="41"/>
      <c r="W123" s="41"/>
      <c r="X123" s="41"/>
      <c r="Y123" s="41"/>
      <c r="Z123" s="41"/>
      <c r="AA123" s="41"/>
      <c r="AB123" s="41"/>
      <c r="AC123" s="41"/>
      <c r="AD123" s="41"/>
      <c r="AE123" s="41"/>
      <c r="AR123" s="220" t="s">
        <v>152</v>
      </c>
      <c r="AT123" s="220" t="s">
        <v>148</v>
      </c>
      <c r="AU123" s="220" t="s">
        <v>83</v>
      </c>
      <c r="AY123" s="20" t="s">
        <v>146</v>
      </c>
      <c r="BE123" s="221">
        <f>IF(N123="základní",J123,0)</f>
        <v>0</v>
      </c>
      <c r="BF123" s="221">
        <f>IF(N123="snížená",J123,0)</f>
        <v>0</v>
      </c>
      <c r="BG123" s="221">
        <f>IF(N123="zákl. přenesená",J123,0)</f>
        <v>0</v>
      </c>
      <c r="BH123" s="221">
        <f>IF(N123="sníž. přenesená",J123,0)</f>
        <v>0</v>
      </c>
      <c r="BI123" s="221">
        <f>IF(N123="nulová",J123,0)</f>
        <v>0</v>
      </c>
      <c r="BJ123" s="20" t="s">
        <v>81</v>
      </c>
      <c r="BK123" s="221">
        <f>ROUND(I123*H123,2)</f>
        <v>0</v>
      </c>
      <c r="BL123" s="20" t="s">
        <v>152</v>
      </c>
      <c r="BM123" s="220" t="s">
        <v>1230</v>
      </c>
    </row>
    <row r="124" s="2" customFormat="1">
      <c r="A124" s="41"/>
      <c r="B124" s="42"/>
      <c r="C124" s="43"/>
      <c r="D124" s="222" t="s">
        <v>154</v>
      </c>
      <c r="E124" s="43"/>
      <c r="F124" s="223" t="s">
        <v>1090</v>
      </c>
      <c r="G124" s="43"/>
      <c r="H124" s="43"/>
      <c r="I124" s="224"/>
      <c r="J124" s="43"/>
      <c r="K124" s="43"/>
      <c r="L124" s="47"/>
      <c r="M124" s="225"/>
      <c r="N124" s="226"/>
      <c r="O124" s="87"/>
      <c r="P124" s="87"/>
      <c r="Q124" s="87"/>
      <c r="R124" s="87"/>
      <c r="S124" s="87"/>
      <c r="T124" s="88"/>
      <c r="U124" s="41"/>
      <c r="V124" s="41"/>
      <c r="W124" s="41"/>
      <c r="X124" s="41"/>
      <c r="Y124" s="41"/>
      <c r="Z124" s="41"/>
      <c r="AA124" s="41"/>
      <c r="AB124" s="41"/>
      <c r="AC124" s="41"/>
      <c r="AD124" s="41"/>
      <c r="AE124" s="41"/>
      <c r="AT124" s="20" t="s">
        <v>154</v>
      </c>
      <c r="AU124" s="20" t="s">
        <v>83</v>
      </c>
    </row>
    <row r="125" s="13" customFormat="1">
      <c r="A125" s="13"/>
      <c r="B125" s="229"/>
      <c r="C125" s="230"/>
      <c r="D125" s="227" t="s">
        <v>184</v>
      </c>
      <c r="E125" s="231" t="s">
        <v>19</v>
      </c>
      <c r="F125" s="232" t="s">
        <v>1231</v>
      </c>
      <c r="G125" s="230"/>
      <c r="H125" s="233">
        <v>33.073</v>
      </c>
      <c r="I125" s="234"/>
      <c r="J125" s="230"/>
      <c r="K125" s="230"/>
      <c r="L125" s="235"/>
      <c r="M125" s="236"/>
      <c r="N125" s="237"/>
      <c r="O125" s="237"/>
      <c r="P125" s="237"/>
      <c r="Q125" s="237"/>
      <c r="R125" s="237"/>
      <c r="S125" s="237"/>
      <c r="T125" s="238"/>
      <c r="U125" s="13"/>
      <c r="V125" s="13"/>
      <c r="W125" s="13"/>
      <c r="X125" s="13"/>
      <c r="Y125" s="13"/>
      <c r="Z125" s="13"/>
      <c r="AA125" s="13"/>
      <c r="AB125" s="13"/>
      <c r="AC125" s="13"/>
      <c r="AD125" s="13"/>
      <c r="AE125" s="13"/>
      <c r="AT125" s="239" t="s">
        <v>184</v>
      </c>
      <c r="AU125" s="239" t="s">
        <v>83</v>
      </c>
      <c r="AV125" s="13" t="s">
        <v>83</v>
      </c>
      <c r="AW125" s="13" t="s">
        <v>35</v>
      </c>
      <c r="AX125" s="13" t="s">
        <v>81</v>
      </c>
      <c r="AY125" s="239" t="s">
        <v>146</v>
      </c>
    </row>
    <row r="126" s="2" customFormat="1" ht="24.15" customHeight="1">
      <c r="A126" s="41"/>
      <c r="B126" s="42"/>
      <c r="C126" s="208" t="s">
        <v>209</v>
      </c>
      <c r="D126" s="208" t="s">
        <v>148</v>
      </c>
      <c r="E126" s="209" t="s">
        <v>709</v>
      </c>
      <c r="F126" s="210" t="s">
        <v>710</v>
      </c>
      <c r="G126" s="211" t="s">
        <v>181</v>
      </c>
      <c r="H126" s="212">
        <v>1.534</v>
      </c>
      <c r="I126" s="213"/>
      <c r="J126" s="214">
        <f>ROUND(I126*H126,2)</f>
        <v>0</v>
      </c>
      <c r="K126" s="215"/>
      <c r="L126" s="47"/>
      <c r="M126" s="216" t="s">
        <v>19</v>
      </c>
      <c r="N126" s="217" t="s">
        <v>44</v>
      </c>
      <c r="O126" s="87"/>
      <c r="P126" s="218">
        <f>O126*H126</f>
        <v>0</v>
      </c>
      <c r="Q126" s="218">
        <v>0</v>
      </c>
      <c r="R126" s="218">
        <f>Q126*H126</f>
        <v>0</v>
      </c>
      <c r="S126" s="218">
        <v>0</v>
      </c>
      <c r="T126" s="219">
        <f>S126*H126</f>
        <v>0</v>
      </c>
      <c r="U126" s="41"/>
      <c r="V126" s="41"/>
      <c r="W126" s="41"/>
      <c r="X126" s="41"/>
      <c r="Y126" s="41"/>
      <c r="Z126" s="41"/>
      <c r="AA126" s="41"/>
      <c r="AB126" s="41"/>
      <c r="AC126" s="41"/>
      <c r="AD126" s="41"/>
      <c r="AE126" s="41"/>
      <c r="AR126" s="220" t="s">
        <v>152</v>
      </c>
      <c r="AT126" s="220" t="s">
        <v>148</v>
      </c>
      <c r="AU126" s="220" t="s">
        <v>83</v>
      </c>
      <c r="AY126" s="20" t="s">
        <v>146</v>
      </c>
      <c r="BE126" s="221">
        <f>IF(N126="základní",J126,0)</f>
        <v>0</v>
      </c>
      <c r="BF126" s="221">
        <f>IF(N126="snížená",J126,0)</f>
        <v>0</v>
      </c>
      <c r="BG126" s="221">
        <f>IF(N126="zákl. přenesená",J126,0)</f>
        <v>0</v>
      </c>
      <c r="BH126" s="221">
        <f>IF(N126="sníž. přenesená",J126,0)</f>
        <v>0</v>
      </c>
      <c r="BI126" s="221">
        <f>IF(N126="nulová",J126,0)</f>
        <v>0</v>
      </c>
      <c r="BJ126" s="20" t="s">
        <v>81</v>
      </c>
      <c r="BK126" s="221">
        <f>ROUND(I126*H126,2)</f>
        <v>0</v>
      </c>
      <c r="BL126" s="20" t="s">
        <v>152</v>
      </c>
      <c r="BM126" s="220" t="s">
        <v>1232</v>
      </c>
    </row>
    <row r="127" s="2" customFormat="1">
      <c r="A127" s="41"/>
      <c r="B127" s="42"/>
      <c r="C127" s="43"/>
      <c r="D127" s="222" t="s">
        <v>154</v>
      </c>
      <c r="E127" s="43"/>
      <c r="F127" s="223" t="s">
        <v>712</v>
      </c>
      <c r="G127" s="43"/>
      <c r="H127" s="43"/>
      <c r="I127" s="224"/>
      <c r="J127" s="43"/>
      <c r="K127" s="43"/>
      <c r="L127" s="47"/>
      <c r="M127" s="225"/>
      <c r="N127" s="226"/>
      <c r="O127" s="87"/>
      <c r="P127" s="87"/>
      <c r="Q127" s="87"/>
      <c r="R127" s="87"/>
      <c r="S127" s="87"/>
      <c r="T127" s="88"/>
      <c r="U127" s="41"/>
      <c r="V127" s="41"/>
      <c r="W127" s="41"/>
      <c r="X127" s="41"/>
      <c r="Y127" s="41"/>
      <c r="Z127" s="41"/>
      <c r="AA127" s="41"/>
      <c r="AB127" s="41"/>
      <c r="AC127" s="41"/>
      <c r="AD127" s="41"/>
      <c r="AE127" s="41"/>
      <c r="AT127" s="20" t="s">
        <v>154</v>
      </c>
      <c r="AU127" s="20" t="s">
        <v>83</v>
      </c>
    </row>
    <row r="128" s="13" customFormat="1">
      <c r="A128" s="13"/>
      <c r="B128" s="229"/>
      <c r="C128" s="230"/>
      <c r="D128" s="227" t="s">
        <v>184</v>
      </c>
      <c r="E128" s="231" t="s">
        <v>19</v>
      </c>
      <c r="F128" s="232" t="s">
        <v>1233</v>
      </c>
      <c r="G128" s="230"/>
      <c r="H128" s="233">
        <v>1.534</v>
      </c>
      <c r="I128" s="234"/>
      <c r="J128" s="230"/>
      <c r="K128" s="230"/>
      <c r="L128" s="235"/>
      <c r="M128" s="236"/>
      <c r="N128" s="237"/>
      <c r="O128" s="237"/>
      <c r="P128" s="237"/>
      <c r="Q128" s="237"/>
      <c r="R128" s="237"/>
      <c r="S128" s="237"/>
      <c r="T128" s="238"/>
      <c r="U128" s="13"/>
      <c r="V128" s="13"/>
      <c r="W128" s="13"/>
      <c r="X128" s="13"/>
      <c r="Y128" s="13"/>
      <c r="Z128" s="13"/>
      <c r="AA128" s="13"/>
      <c r="AB128" s="13"/>
      <c r="AC128" s="13"/>
      <c r="AD128" s="13"/>
      <c r="AE128" s="13"/>
      <c r="AT128" s="239" t="s">
        <v>184</v>
      </c>
      <c r="AU128" s="239" t="s">
        <v>83</v>
      </c>
      <c r="AV128" s="13" t="s">
        <v>83</v>
      </c>
      <c r="AW128" s="13" t="s">
        <v>35</v>
      </c>
      <c r="AX128" s="13" t="s">
        <v>81</v>
      </c>
      <c r="AY128" s="239" t="s">
        <v>146</v>
      </c>
    </row>
    <row r="129" s="2" customFormat="1" ht="24.15" customHeight="1">
      <c r="A129" s="41"/>
      <c r="B129" s="42"/>
      <c r="C129" s="208" t="s">
        <v>215</v>
      </c>
      <c r="D129" s="208" t="s">
        <v>148</v>
      </c>
      <c r="E129" s="209" t="s">
        <v>714</v>
      </c>
      <c r="F129" s="210" t="s">
        <v>715</v>
      </c>
      <c r="G129" s="211" t="s">
        <v>181</v>
      </c>
      <c r="H129" s="212">
        <v>6.6150000000000002</v>
      </c>
      <c r="I129" s="213"/>
      <c r="J129" s="214">
        <f>ROUND(I129*H129,2)</f>
        <v>0</v>
      </c>
      <c r="K129" s="215"/>
      <c r="L129" s="47"/>
      <c r="M129" s="216" t="s">
        <v>19</v>
      </c>
      <c r="N129" s="217" t="s">
        <v>44</v>
      </c>
      <c r="O129" s="87"/>
      <c r="P129" s="218">
        <f>O129*H129</f>
        <v>0</v>
      </c>
      <c r="Q129" s="218">
        <v>0</v>
      </c>
      <c r="R129" s="218">
        <f>Q129*H129</f>
        <v>0</v>
      </c>
      <c r="S129" s="218">
        <v>0</v>
      </c>
      <c r="T129" s="219">
        <f>S129*H129</f>
        <v>0</v>
      </c>
      <c r="U129" s="41"/>
      <c r="V129" s="41"/>
      <c r="W129" s="41"/>
      <c r="X129" s="41"/>
      <c r="Y129" s="41"/>
      <c r="Z129" s="41"/>
      <c r="AA129" s="41"/>
      <c r="AB129" s="41"/>
      <c r="AC129" s="41"/>
      <c r="AD129" s="41"/>
      <c r="AE129" s="41"/>
      <c r="AR129" s="220" t="s">
        <v>152</v>
      </c>
      <c r="AT129" s="220" t="s">
        <v>148</v>
      </c>
      <c r="AU129" s="220" t="s">
        <v>83</v>
      </c>
      <c r="AY129" s="20" t="s">
        <v>146</v>
      </c>
      <c r="BE129" s="221">
        <f>IF(N129="základní",J129,0)</f>
        <v>0</v>
      </c>
      <c r="BF129" s="221">
        <f>IF(N129="snížená",J129,0)</f>
        <v>0</v>
      </c>
      <c r="BG129" s="221">
        <f>IF(N129="zákl. přenesená",J129,0)</f>
        <v>0</v>
      </c>
      <c r="BH129" s="221">
        <f>IF(N129="sníž. přenesená",J129,0)</f>
        <v>0</v>
      </c>
      <c r="BI129" s="221">
        <f>IF(N129="nulová",J129,0)</f>
        <v>0</v>
      </c>
      <c r="BJ129" s="20" t="s">
        <v>81</v>
      </c>
      <c r="BK129" s="221">
        <f>ROUND(I129*H129,2)</f>
        <v>0</v>
      </c>
      <c r="BL129" s="20" t="s">
        <v>152</v>
      </c>
      <c r="BM129" s="220" t="s">
        <v>1234</v>
      </c>
    </row>
    <row r="130" s="2" customFormat="1">
      <c r="A130" s="41"/>
      <c r="B130" s="42"/>
      <c r="C130" s="43"/>
      <c r="D130" s="222" t="s">
        <v>154</v>
      </c>
      <c r="E130" s="43"/>
      <c r="F130" s="223" t="s">
        <v>717</v>
      </c>
      <c r="G130" s="43"/>
      <c r="H130" s="43"/>
      <c r="I130" s="224"/>
      <c r="J130" s="43"/>
      <c r="K130" s="43"/>
      <c r="L130" s="47"/>
      <c r="M130" s="225"/>
      <c r="N130" s="226"/>
      <c r="O130" s="87"/>
      <c r="P130" s="87"/>
      <c r="Q130" s="87"/>
      <c r="R130" s="87"/>
      <c r="S130" s="87"/>
      <c r="T130" s="88"/>
      <c r="U130" s="41"/>
      <c r="V130" s="41"/>
      <c r="W130" s="41"/>
      <c r="X130" s="41"/>
      <c r="Y130" s="41"/>
      <c r="Z130" s="41"/>
      <c r="AA130" s="41"/>
      <c r="AB130" s="41"/>
      <c r="AC130" s="41"/>
      <c r="AD130" s="41"/>
      <c r="AE130" s="41"/>
      <c r="AT130" s="20" t="s">
        <v>154</v>
      </c>
      <c r="AU130" s="20" t="s">
        <v>83</v>
      </c>
    </row>
    <row r="131" s="13" customFormat="1">
      <c r="A131" s="13"/>
      <c r="B131" s="229"/>
      <c r="C131" s="230"/>
      <c r="D131" s="227" t="s">
        <v>184</v>
      </c>
      <c r="E131" s="231" t="s">
        <v>19</v>
      </c>
      <c r="F131" s="232" t="s">
        <v>1235</v>
      </c>
      <c r="G131" s="230"/>
      <c r="H131" s="233">
        <v>6.6150000000000002</v>
      </c>
      <c r="I131" s="234"/>
      <c r="J131" s="230"/>
      <c r="K131" s="230"/>
      <c r="L131" s="235"/>
      <c r="M131" s="236"/>
      <c r="N131" s="237"/>
      <c r="O131" s="237"/>
      <c r="P131" s="237"/>
      <c r="Q131" s="237"/>
      <c r="R131" s="237"/>
      <c r="S131" s="237"/>
      <c r="T131" s="238"/>
      <c r="U131" s="13"/>
      <c r="V131" s="13"/>
      <c r="W131" s="13"/>
      <c r="X131" s="13"/>
      <c r="Y131" s="13"/>
      <c r="Z131" s="13"/>
      <c r="AA131" s="13"/>
      <c r="AB131" s="13"/>
      <c r="AC131" s="13"/>
      <c r="AD131" s="13"/>
      <c r="AE131" s="13"/>
      <c r="AT131" s="239" t="s">
        <v>184</v>
      </c>
      <c r="AU131" s="239" t="s">
        <v>83</v>
      </c>
      <c r="AV131" s="13" t="s">
        <v>83</v>
      </c>
      <c r="AW131" s="13" t="s">
        <v>35</v>
      </c>
      <c r="AX131" s="13" t="s">
        <v>81</v>
      </c>
      <c r="AY131" s="239" t="s">
        <v>146</v>
      </c>
    </row>
    <row r="132" s="2" customFormat="1" ht="37.8" customHeight="1">
      <c r="A132" s="41"/>
      <c r="B132" s="42"/>
      <c r="C132" s="208" t="s">
        <v>220</v>
      </c>
      <c r="D132" s="208" t="s">
        <v>148</v>
      </c>
      <c r="E132" s="209" t="s">
        <v>742</v>
      </c>
      <c r="F132" s="210" t="s">
        <v>743</v>
      </c>
      <c r="G132" s="211" t="s">
        <v>181</v>
      </c>
      <c r="H132" s="212">
        <v>33.490000000000002</v>
      </c>
      <c r="I132" s="213"/>
      <c r="J132" s="214">
        <f>ROUND(I132*H132,2)</f>
        <v>0</v>
      </c>
      <c r="K132" s="215"/>
      <c r="L132" s="47"/>
      <c r="M132" s="216" t="s">
        <v>19</v>
      </c>
      <c r="N132" s="217" t="s">
        <v>44</v>
      </c>
      <c r="O132" s="87"/>
      <c r="P132" s="218">
        <f>O132*H132</f>
        <v>0</v>
      </c>
      <c r="Q132" s="218">
        <v>0</v>
      </c>
      <c r="R132" s="218">
        <f>Q132*H132</f>
        <v>0</v>
      </c>
      <c r="S132" s="218">
        <v>0</v>
      </c>
      <c r="T132" s="219">
        <f>S132*H132</f>
        <v>0</v>
      </c>
      <c r="U132" s="41"/>
      <c r="V132" s="41"/>
      <c r="W132" s="41"/>
      <c r="X132" s="41"/>
      <c r="Y132" s="41"/>
      <c r="Z132" s="41"/>
      <c r="AA132" s="41"/>
      <c r="AB132" s="41"/>
      <c r="AC132" s="41"/>
      <c r="AD132" s="41"/>
      <c r="AE132" s="41"/>
      <c r="AR132" s="220" t="s">
        <v>152</v>
      </c>
      <c r="AT132" s="220" t="s">
        <v>148</v>
      </c>
      <c r="AU132" s="220" t="s">
        <v>83</v>
      </c>
      <c r="AY132" s="20" t="s">
        <v>146</v>
      </c>
      <c r="BE132" s="221">
        <f>IF(N132="základní",J132,0)</f>
        <v>0</v>
      </c>
      <c r="BF132" s="221">
        <f>IF(N132="snížená",J132,0)</f>
        <v>0</v>
      </c>
      <c r="BG132" s="221">
        <f>IF(N132="zákl. přenesená",J132,0)</f>
        <v>0</v>
      </c>
      <c r="BH132" s="221">
        <f>IF(N132="sníž. přenesená",J132,0)</f>
        <v>0</v>
      </c>
      <c r="BI132" s="221">
        <f>IF(N132="nulová",J132,0)</f>
        <v>0</v>
      </c>
      <c r="BJ132" s="20" t="s">
        <v>81</v>
      </c>
      <c r="BK132" s="221">
        <f>ROUND(I132*H132,2)</f>
        <v>0</v>
      </c>
      <c r="BL132" s="20" t="s">
        <v>152</v>
      </c>
      <c r="BM132" s="220" t="s">
        <v>1236</v>
      </c>
    </row>
    <row r="133" s="2" customFormat="1">
      <c r="A133" s="41"/>
      <c r="B133" s="42"/>
      <c r="C133" s="43"/>
      <c r="D133" s="222" t="s">
        <v>154</v>
      </c>
      <c r="E133" s="43"/>
      <c r="F133" s="223" t="s">
        <v>745</v>
      </c>
      <c r="G133" s="43"/>
      <c r="H133" s="43"/>
      <c r="I133" s="224"/>
      <c r="J133" s="43"/>
      <c r="K133" s="43"/>
      <c r="L133" s="47"/>
      <c r="M133" s="225"/>
      <c r="N133" s="226"/>
      <c r="O133" s="87"/>
      <c r="P133" s="87"/>
      <c r="Q133" s="87"/>
      <c r="R133" s="87"/>
      <c r="S133" s="87"/>
      <c r="T133" s="88"/>
      <c r="U133" s="41"/>
      <c r="V133" s="41"/>
      <c r="W133" s="41"/>
      <c r="X133" s="41"/>
      <c r="Y133" s="41"/>
      <c r="Z133" s="41"/>
      <c r="AA133" s="41"/>
      <c r="AB133" s="41"/>
      <c r="AC133" s="41"/>
      <c r="AD133" s="41"/>
      <c r="AE133" s="41"/>
      <c r="AT133" s="20" t="s">
        <v>154</v>
      </c>
      <c r="AU133" s="20" t="s">
        <v>83</v>
      </c>
    </row>
    <row r="134" s="2" customFormat="1" ht="37.8" customHeight="1">
      <c r="A134" s="41"/>
      <c r="B134" s="42"/>
      <c r="C134" s="208" t="s">
        <v>227</v>
      </c>
      <c r="D134" s="208" t="s">
        <v>148</v>
      </c>
      <c r="E134" s="209" t="s">
        <v>191</v>
      </c>
      <c r="F134" s="210" t="s">
        <v>192</v>
      </c>
      <c r="G134" s="211" t="s">
        <v>181</v>
      </c>
      <c r="H134" s="212">
        <v>43.463999999999999</v>
      </c>
      <c r="I134" s="213"/>
      <c r="J134" s="214">
        <f>ROUND(I134*H134,2)</f>
        <v>0</v>
      </c>
      <c r="K134" s="215"/>
      <c r="L134" s="47"/>
      <c r="M134" s="216" t="s">
        <v>19</v>
      </c>
      <c r="N134" s="217" t="s">
        <v>44</v>
      </c>
      <c r="O134" s="87"/>
      <c r="P134" s="218">
        <f>O134*H134</f>
        <v>0</v>
      </c>
      <c r="Q134" s="218">
        <v>0</v>
      </c>
      <c r="R134" s="218">
        <f>Q134*H134</f>
        <v>0</v>
      </c>
      <c r="S134" s="218">
        <v>0</v>
      </c>
      <c r="T134" s="219">
        <f>S134*H134</f>
        <v>0</v>
      </c>
      <c r="U134" s="41"/>
      <c r="V134" s="41"/>
      <c r="W134" s="41"/>
      <c r="X134" s="41"/>
      <c r="Y134" s="41"/>
      <c r="Z134" s="41"/>
      <c r="AA134" s="41"/>
      <c r="AB134" s="41"/>
      <c r="AC134" s="41"/>
      <c r="AD134" s="41"/>
      <c r="AE134" s="41"/>
      <c r="AR134" s="220" t="s">
        <v>152</v>
      </c>
      <c r="AT134" s="220" t="s">
        <v>148</v>
      </c>
      <c r="AU134" s="220" t="s">
        <v>83</v>
      </c>
      <c r="AY134" s="20" t="s">
        <v>146</v>
      </c>
      <c r="BE134" s="221">
        <f>IF(N134="základní",J134,0)</f>
        <v>0</v>
      </c>
      <c r="BF134" s="221">
        <f>IF(N134="snížená",J134,0)</f>
        <v>0</v>
      </c>
      <c r="BG134" s="221">
        <f>IF(N134="zákl. přenesená",J134,0)</f>
        <v>0</v>
      </c>
      <c r="BH134" s="221">
        <f>IF(N134="sníž. přenesená",J134,0)</f>
        <v>0</v>
      </c>
      <c r="BI134" s="221">
        <f>IF(N134="nulová",J134,0)</f>
        <v>0</v>
      </c>
      <c r="BJ134" s="20" t="s">
        <v>81</v>
      </c>
      <c r="BK134" s="221">
        <f>ROUND(I134*H134,2)</f>
        <v>0</v>
      </c>
      <c r="BL134" s="20" t="s">
        <v>152</v>
      </c>
      <c r="BM134" s="220" t="s">
        <v>1237</v>
      </c>
    </row>
    <row r="135" s="2" customFormat="1">
      <c r="A135" s="41"/>
      <c r="B135" s="42"/>
      <c r="C135" s="43"/>
      <c r="D135" s="222" t="s">
        <v>154</v>
      </c>
      <c r="E135" s="43"/>
      <c r="F135" s="223" t="s">
        <v>748</v>
      </c>
      <c r="G135" s="43"/>
      <c r="H135" s="43"/>
      <c r="I135" s="224"/>
      <c r="J135" s="43"/>
      <c r="K135" s="43"/>
      <c r="L135" s="47"/>
      <c r="M135" s="225"/>
      <c r="N135" s="226"/>
      <c r="O135" s="87"/>
      <c r="P135" s="87"/>
      <c r="Q135" s="87"/>
      <c r="R135" s="87"/>
      <c r="S135" s="87"/>
      <c r="T135" s="88"/>
      <c r="U135" s="41"/>
      <c r="V135" s="41"/>
      <c r="W135" s="41"/>
      <c r="X135" s="41"/>
      <c r="Y135" s="41"/>
      <c r="Z135" s="41"/>
      <c r="AA135" s="41"/>
      <c r="AB135" s="41"/>
      <c r="AC135" s="41"/>
      <c r="AD135" s="41"/>
      <c r="AE135" s="41"/>
      <c r="AT135" s="20" t="s">
        <v>154</v>
      </c>
      <c r="AU135" s="20" t="s">
        <v>83</v>
      </c>
    </row>
    <row r="136" s="13" customFormat="1">
      <c r="A136" s="13"/>
      <c r="B136" s="229"/>
      <c r="C136" s="230"/>
      <c r="D136" s="227" t="s">
        <v>184</v>
      </c>
      <c r="E136" s="231" t="s">
        <v>19</v>
      </c>
      <c r="F136" s="232" t="s">
        <v>1238</v>
      </c>
      <c r="G136" s="230"/>
      <c r="H136" s="233">
        <v>6.6459999999999999</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184</v>
      </c>
      <c r="AU136" s="239" t="s">
        <v>83</v>
      </c>
      <c r="AV136" s="13" t="s">
        <v>83</v>
      </c>
      <c r="AW136" s="13" t="s">
        <v>35</v>
      </c>
      <c r="AX136" s="13" t="s">
        <v>73</v>
      </c>
      <c r="AY136" s="239" t="s">
        <v>146</v>
      </c>
    </row>
    <row r="137" s="13" customFormat="1">
      <c r="A137" s="13"/>
      <c r="B137" s="229"/>
      <c r="C137" s="230"/>
      <c r="D137" s="227" t="s">
        <v>184</v>
      </c>
      <c r="E137" s="231" t="s">
        <v>19</v>
      </c>
      <c r="F137" s="232" t="s">
        <v>1239</v>
      </c>
      <c r="G137" s="230"/>
      <c r="H137" s="233">
        <v>27.629000000000001</v>
      </c>
      <c r="I137" s="234"/>
      <c r="J137" s="230"/>
      <c r="K137" s="230"/>
      <c r="L137" s="235"/>
      <c r="M137" s="236"/>
      <c r="N137" s="237"/>
      <c r="O137" s="237"/>
      <c r="P137" s="237"/>
      <c r="Q137" s="237"/>
      <c r="R137" s="237"/>
      <c r="S137" s="237"/>
      <c r="T137" s="238"/>
      <c r="U137" s="13"/>
      <c r="V137" s="13"/>
      <c r="W137" s="13"/>
      <c r="X137" s="13"/>
      <c r="Y137" s="13"/>
      <c r="Z137" s="13"/>
      <c r="AA137" s="13"/>
      <c r="AB137" s="13"/>
      <c r="AC137" s="13"/>
      <c r="AD137" s="13"/>
      <c r="AE137" s="13"/>
      <c r="AT137" s="239" t="s">
        <v>184</v>
      </c>
      <c r="AU137" s="239" t="s">
        <v>83</v>
      </c>
      <c r="AV137" s="13" t="s">
        <v>83</v>
      </c>
      <c r="AW137" s="13" t="s">
        <v>35</v>
      </c>
      <c r="AX137" s="13" t="s">
        <v>73</v>
      </c>
      <c r="AY137" s="239" t="s">
        <v>146</v>
      </c>
    </row>
    <row r="138" s="13" customFormat="1">
      <c r="A138" s="13"/>
      <c r="B138" s="229"/>
      <c r="C138" s="230"/>
      <c r="D138" s="227" t="s">
        <v>184</v>
      </c>
      <c r="E138" s="231" t="s">
        <v>19</v>
      </c>
      <c r="F138" s="232" t="s">
        <v>1240</v>
      </c>
      <c r="G138" s="230"/>
      <c r="H138" s="233">
        <v>9.1890000000000001</v>
      </c>
      <c r="I138" s="234"/>
      <c r="J138" s="230"/>
      <c r="K138" s="230"/>
      <c r="L138" s="235"/>
      <c r="M138" s="236"/>
      <c r="N138" s="237"/>
      <c r="O138" s="237"/>
      <c r="P138" s="237"/>
      <c r="Q138" s="237"/>
      <c r="R138" s="237"/>
      <c r="S138" s="237"/>
      <c r="T138" s="238"/>
      <c r="U138" s="13"/>
      <c r="V138" s="13"/>
      <c r="W138" s="13"/>
      <c r="X138" s="13"/>
      <c r="Y138" s="13"/>
      <c r="Z138" s="13"/>
      <c r="AA138" s="13"/>
      <c r="AB138" s="13"/>
      <c r="AC138" s="13"/>
      <c r="AD138" s="13"/>
      <c r="AE138" s="13"/>
      <c r="AT138" s="239" t="s">
        <v>184</v>
      </c>
      <c r="AU138" s="239" t="s">
        <v>83</v>
      </c>
      <c r="AV138" s="13" t="s">
        <v>83</v>
      </c>
      <c r="AW138" s="13" t="s">
        <v>35</v>
      </c>
      <c r="AX138" s="13" t="s">
        <v>73</v>
      </c>
      <c r="AY138" s="239" t="s">
        <v>146</v>
      </c>
    </row>
    <row r="139" s="14" customFormat="1">
      <c r="A139" s="14"/>
      <c r="B139" s="240"/>
      <c r="C139" s="241"/>
      <c r="D139" s="227" t="s">
        <v>184</v>
      </c>
      <c r="E139" s="242" t="s">
        <v>19</v>
      </c>
      <c r="F139" s="243" t="s">
        <v>189</v>
      </c>
      <c r="G139" s="241"/>
      <c r="H139" s="244">
        <v>43.463999999999999</v>
      </c>
      <c r="I139" s="245"/>
      <c r="J139" s="241"/>
      <c r="K139" s="241"/>
      <c r="L139" s="246"/>
      <c r="M139" s="247"/>
      <c r="N139" s="248"/>
      <c r="O139" s="248"/>
      <c r="P139" s="248"/>
      <c r="Q139" s="248"/>
      <c r="R139" s="248"/>
      <c r="S139" s="248"/>
      <c r="T139" s="249"/>
      <c r="U139" s="14"/>
      <c r="V139" s="14"/>
      <c r="W139" s="14"/>
      <c r="X139" s="14"/>
      <c r="Y139" s="14"/>
      <c r="Z139" s="14"/>
      <c r="AA139" s="14"/>
      <c r="AB139" s="14"/>
      <c r="AC139" s="14"/>
      <c r="AD139" s="14"/>
      <c r="AE139" s="14"/>
      <c r="AT139" s="250" t="s">
        <v>184</v>
      </c>
      <c r="AU139" s="250" t="s">
        <v>83</v>
      </c>
      <c r="AV139" s="14" t="s">
        <v>152</v>
      </c>
      <c r="AW139" s="14" t="s">
        <v>35</v>
      </c>
      <c r="AX139" s="14" t="s">
        <v>81</v>
      </c>
      <c r="AY139" s="250" t="s">
        <v>146</v>
      </c>
    </row>
    <row r="140" s="2" customFormat="1" ht="24.15" customHeight="1">
      <c r="A140" s="41"/>
      <c r="B140" s="42"/>
      <c r="C140" s="208" t="s">
        <v>232</v>
      </c>
      <c r="D140" s="208" t="s">
        <v>148</v>
      </c>
      <c r="E140" s="209" t="s">
        <v>785</v>
      </c>
      <c r="F140" s="210" t="s">
        <v>786</v>
      </c>
      <c r="G140" s="211" t="s">
        <v>181</v>
      </c>
      <c r="H140" s="212">
        <v>8.1489999999999991</v>
      </c>
      <c r="I140" s="213"/>
      <c r="J140" s="214">
        <f>ROUND(I140*H140,2)</f>
        <v>0</v>
      </c>
      <c r="K140" s="215"/>
      <c r="L140" s="47"/>
      <c r="M140" s="216" t="s">
        <v>19</v>
      </c>
      <c r="N140" s="217" t="s">
        <v>44</v>
      </c>
      <c r="O140" s="87"/>
      <c r="P140" s="218">
        <f>O140*H140</f>
        <v>0</v>
      </c>
      <c r="Q140" s="218">
        <v>0</v>
      </c>
      <c r="R140" s="218">
        <f>Q140*H140</f>
        <v>0</v>
      </c>
      <c r="S140" s="218">
        <v>0</v>
      </c>
      <c r="T140" s="219">
        <f>S140*H140</f>
        <v>0</v>
      </c>
      <c r="U140" s="41"/>
      <c r="V140" s="41"/>
      <c r="W140" s="41"/>
      <c r="X140" s="41"/>
      <c r="Y140" s="41"/>
      <c r="Z140" s="41"/>
      <c r="AA140" s="41"/>
      <c r="AB140" s="41"/>
      <c r="AC140" s="41"/>
      <c r="AD140" s="41"/>
      <c r="AE140" s="41"/>
      <c r="AR140" s="220" t="s">
        <v>152</v>
      </c>
      <c r="AT140" s="220" t="s">
        <v>148</v>
      </c>
      <c r="AU140" s="220" t="s">
        <v>83</v>
      </c>
      <c r="AY140" s="20" t="s">
        <v>146</v>
      </c>
      <c r="BE140" s="221">
        <f>IF(N140="základní",J140,0)</f>
        <v>0</v>
      </c>
      <c r="BF140" s="221">
        <f>IF(N140="snížená",J140,0)</f>
        <v>0</v>
      </c>
      <c r="BG140" s="221">
        <f>IF(N140="zákl. přenesená",J140,0)</f>
        <v>0</v>
      </c>
      <c r="BH140" s="221">
        <f>IF(N140="sníž. přenesená",J140,0)</f>
        <v>0</v>
      </c>
      <c r="BI140" s="221">
        <f>IF(N140="nulová",J140,0)</f>
        <v>0</v>
      </c>
      <c r="BJ140" s="20" t="s">
        <v>81</v>
      </c>
      <c r="BK140" s="221">
        <f>ROUND(I140*H140,2)</f>
        <v>0</v>
      </c>
      <c r="BL140" s="20" t="s">
        <v>152</v>
      </c>
      <c r="BM140" s="220" t="s">
        <v>1241</v>
      </c>
    </row>
    <row r="141" s="2" customFormat="1">
      <c r="A141" s="41"/>
      <c r="B141" s="42"/>
      <c r="C141" s="43"/>
      <c r="D141" s="222" t="s">
        <v>154</v>
      </c>
      <c r="E141" s="43"/>
      <c r="F141" s="223" t="s">
        <v>788</v>
      </c>
      <c r="G141" s="43"/>
      <c r="H141" s="43"/>
      <c r="I141" s="224"/>
      <c r="J141" s="43"/>
      <c r="K141" s="43"/>
      <c r="L141" s="47"/>
      <c r="M141" s="225"/>
      <c r="N141" s="226"/>
      <c r="O141" s="87"/>
      <c r="P141" s="87"/>
      <c r="Q141" s="87"/>
      <c r="R141" s="87"/>
      <c r="S141" s="87"/>
      <c r="T141" s="88"/>
      <c r="U141" s="41"/>
      <c r="V141" s="41"/>
      <c r="W141" s="41"/>
      <c r="X141" s="41"/>
      <c r="Y141" s="41"/>
      <c r="Z141" s="41"/>
      <c r="AA141" s="41"/>
      <c r="AB141" s="41"/>
      <c r="AC141" s="41"/>
      <c r="AD141" s="41"/>
      <c r="AE141" s="41"/>
      <c r="AT141" s="20" t="s">
        <v>154</v>
      </c>
      <c r="AU141" s="20" t="s">
        <v>83</v>
      </c>
    </row>
    <row r="142" s="2" customFormat="1">
      <c r="A142" s="41"/>
      <c r="B142" s="42"/>
      <c r="C142" s="43"/>
      <c r="D142" s="227" t="s">
        <v>156</v>
      </c>
      <c r="E142" s="43"/>
      <c r="F142" s="228" t="s">
        <v>1242</v>
      </c>
      <c r="G142" s="43"/>
      <c r="H142" s="43"/>
      <c r="I142" s="224"/>
      <c r="J142" s="43"/>
      <c r="K142" s="43"/>
      <c r="L142" s="47"/>
      <c r="M142" s="225"/>
      <c r="N142" s="226"/>
      <c r="O142" s="87"/>
      <c r="P142" s="87"/>
      <c r="Q142" s="87"/>
      <c r="R142" s="87"/>
      <c r="S142" s="87"/>
      <c r="T142" s="88"/>
      <c r="U142" s="41"/>
      <c r="V142" s="41"/>
      <c r="W142" s="41"/>
      <c r="X142" s="41"/>
      <c r="Y142" s="41"/>
      <c r="Z142" s="41"/>
      <c r="AA142" s="41"/>
      <c r="AB142" s="41"/>
      <c r="AC142" s="41"/>
      <c r="AD142" s="41"/>
      <c r="AE142" s="41"/>
      <c r="AT142" s="20" t="s">
        <v>156</v>
      </c>
      <c r="AU142" s="20" t="s">
        <v>83</v>
      </c>
    </row>
    <row r="143" s="13" customFormat="1">
      <c r="A143" s="13"/>
      <c r="B143" s="229"/>
      <c r="C143" s="230"/>
      <c r="D143" s="227" t="s">
        <v>184</v>
      </c>
      <c r="E143" s="231" t="s">
        <v>19</v>
      </c>
      <c r="F143" s="232" t="s">
        <v>1243</v>
      </c>
      <c r="G143" s="230"/>
      <c r="H143" s="233">
        <v>8.1489999999999991</v>
      </c>
      <c r="I143" s="234"/>
      <c r="J143" s="230"/>
      <c r="K143" s="230"/>
      <c r="L143" s="235"/>
      <c r="M143" s="236"/>
      <c r="N143" s="237"/>
      <c r="O143" s="237"/>
      <c r="P143" s="237"/>
      <c r="Q143" s="237"/>
      <c r="R143" s="237"/>
      <c r="S143" s="237"/>
      <c r="T143" s="238"/>
      <c r="U143" s="13"/>
      <c r="V143" s="13"/>
      <c r="W143" s="13"/>
      <c r="X143" s="13"/>
      <c r="Y143" s="13"/>
      <c r="Z143" s="13"/>
      <c r="AA143" s="13"/>
      <c r="AB143" s="13"/>
      <c r="AC143" s="13"/>
      <c r="AD143" s="13"/>
      <c r="AE143" s="13"/>
      <c r="AT143" s="239" t="s">
        <v>184</v>
      </c>
      <c r="AU143" s="239" t="s">
        <v>83</v>
      </c>
      <c r="AV143" s="13" t="s">
        <v>83</v>
      </c>
      <c r="AW143" s="13" t="s">
        <v>35</v>
      </c>
      <c r="AX143" s="13" t="s">
        <v>81</v>
      </c>
      <c r="AY143" s="239" t="s">
        <v>146</v>
      </c>
    </row>
    <row r="144" s="2" customFormat="1" ht="24.15" customHeight="1">
      <c r="A144" s="41"/>
      <c r="B144" s="42"/>
      <c r="C144" s="208" t="s">
        <v>8</v>
      </c>
      <c r="D144" s="208" t="s">
        <v>148</v>
      </c>
      <c r="E144" s="209" t="s">
        <v>801</v>
      </c>
      <c r="F144" s="210" t="s">
        <v>802</v>
      </c>
      <c r="G144" s="211" t="s">
        <v>181</v>
      </c>
      <c r="H144" s="212">
        <v>119.49</v>
      </c>
      <c r="I144" s="213"/>
      <c r="J144" s="214">
        <f>ROUND(I144*H144,2)</f>
        <v>0</v>
      </c>
      <c r="K144" s="215"/>
      <c r="L144" s="47"/>
      <c r="M144" s="216" t="s">
        <v>19</v>
      </c>
      <c r="N144" s="217" t="s">
        <v>44</v>
      </c>
      <c r="O144" s="87"/>
      <c r="P144" s="218">
        <f>O144*H144</f>
        <v>0</v>
      </c>
      <c r="Q144" s="218">
        <v>0</v>
      </c>
      <c r="R144" s="218">
        <f>Q144*H144</f>
        <v>0</v>
      </c>
      <c r="S144" s="218">
        <v>0</v>
      </c>
      <c r="T144" s="219">
        <f>S144*H144</f>
        <v>0</v>
      </c>
      <c r="U144" s="41"/>
      <c r="V144" s="41"/>
      <c r="W144" s="41"/>
      <c r="X144" s="41"/>
      <c r="Y144" s="41"/>
      <c r="Z144" s="41"/>
      <c r="AA144" s="41"/>
      <c r="AB144" s="41"/>
      <c r="AC144" s="41"/>
      <c r="AD144" s="41"/>
      <c r="AE144" s="41"/>
      <c r="AR144" s="220" t="s">
        <v>152</v>
      </c>
      <c r="AT144" s="220" t="s">
        <v>148</v>
      </c>
      <c r="AU144" s="220" t="s">
        <v>83</v>
      </c>
      <c r="AY144" s="20" t="s">
        <v>146</v>
      </c>
      <c r="BE144" s="221">
        <f>IF(N144="základní",J144,0)</f>
        <v>0</v>
      </c>
      <c r="BF144" s="221">
        <f>IF(N144="snížená",J144,0)</f>
        <v>0</v>
      </c>
      <c r="BG144" s="221">
        <f>IF(N144="zákl. přenesená",J144,0)</f>
        <v>0</v>
      </c>
      <c r="BH144" s="221">
        <f>IF(N144="sníž. přenesená",J144,0)</f>
        <v>0</v>
      </c>
      <c r="BI144" s="221">
        <f>IF(N144="nulová",J144,0)</f>
        <v>0</v>
      </c>
      <c r="BJ144" s="20" t="s">
        <v>81</v>
      </c>
      <c r="BK144" s="221">
        <f>ROUND(I144*H144,2)</f>
        <v>0</v>
      </c>
      <c r="BL144" s="20" t="s">
        <v>152</v>
      </c>
      <c r="BM144" s="220" t="s">
        <v>1244</v>
      </c>
    </row>
    <row r="145" s="2" customFormat="1">
      <c r="A145" s="41"/>
      <c r="B145" s="42"/>
      <c r="C145" s="43"/>
      <c r="D145" s="222" t="s">
        <v>154</v>
      </c>
      <c r="E145" s="43"/>
      <c r="F145" s="223" t="s">
        <v>804</v>
      </c>
      <c r="G145" s="43"/>
      <c r="H145" s="43"/>
      <c r="I145" s="224"/>
      <c r="J145" s="43"/>
      <c r="K145" s="43"/>
      <c r="L145" s="47"/>
      <c r="M145" s="225"/>
      <c r="N145" s="226"/>
      <c r="O145" s="87"/>
      <c r="P145" s="87"/>
      <c r="Q145" s="87"/>
      <c r="R145" s="87"/>
      <c r="S145" s="87"/>
      <c r="T145" s="88"/>
      <c r="U145" s="41"/>
      <c r="V145" s="41"/>
      <c r="W145" s="41"/>
      <c r="X145" s="41"/>
      <c r="Y145" s="41"/>
      <c r="Z145" s="41"/>
      <c r="AA145" s="41"/>
      <c r="AB145" s="41"/>
      <c r="AC145" s="41"/>
      <c r="AD145" s="41"/>
      <c r="AE145" s="41"/>
      <c r="AT145" s="20" t="s">
        <v>154</v>
      </c>
      <c r="AU145" s="20" t="s">
        <v>83</v>
      </c>
    </row>
    <row r="146" s="13" customFormat="1">
      <c r="A146" s="13"/>
      <c r="B146" s="229"/>
      <c r="C146" s="230"/>
      <c r="D146" s="227" t="s">
        <v>184</v>
      </c>
      <c r="E146" s="231" t="s">
        <v>19</v>
      </c>
      <c r="F146" s="232" t="s">
        <v>1245</v>
      </c>
      <c r="G146" s="230"/>
      <c r="H146" s="233">
        <v>162.96000000000001</v>
      </c>
      <c r="I146" s="234"/>
      <c r="J146" s="230"/>
      <c r="K146" s="230"/>
      <c r="L146" s="235"/>
      <c r="M146" s="236"/>
      <c r="N146" s="237"/>
      <c r="O146" s="237"/>
      <c r="P146" s="237"/>
      <c r="Q146" s="237"/>
      <c r="R146" s="237"/>
      <c r="S146" s="237"/>
      <c r="T146" s="238"/>
      <c r="U146" s="13"/>
      <c r="V146" s="13"/>
      <c r="W146" s="13"/>
      <c r="X146" s="13"/>
      <c r="Y146" s="13"/>
      <c r="Z146" s="13"/>
      <c r="AA146" s="13"/>
      <c r="AB146" s="13"/>
      <c r="AC146" s="13"/>
      <c r="AD146" s="13"/>
      <c r="AE146" s="13"/>
      <c r="AT146" s="239" t="s">
        <v>184</v>
      </c>
      <c r="AU146" s="239" t="s">
        <v>83</v>
      </c>
      <c r="AV146" s="13" t="s">
        <v>83</v>
      </c>
      <c r="AW146" s="13" t="s">
        <v>35</v>
      </c>
      <c r="AX146" s="13" t="s">
        <v>73</v>
      </c>
      <c r="AY146" s="239" t="s">
        <v>146</v>
      </c>
    </row>
    <row r="147" s="13" customFormat="1">
      <c r="A147" s="13"/>
      <c r="B147" s="229"/>
      <c r="C147" s="230"/>
      <c r="D147" s="227" t="s">
        <v>184</v>
      </c>
      <c r="E147" s="231" t="s">
        <v>19</v>
      </c>
      <c r="F147" s="232" t="s">
        <v>1246</v>
      </c>
      <c r="G147" s="230"/>
      <c r="H147" s="233">
        <v>-43.469999999999999</v>
      </c>
      <c r="I147" s="234"/>
      <c r="J147" s="230"/>
      <c r="K147" s="230"/>
      <c r="L147" s="235"/>
      <c r="M147" s="236"/>
      <c r="N147" s="237"/>
      <c r="O147" s="237"/>
      <c r="P147" s="237"/>
      <c r="Q147" s="237"/>
      <c r="R147" s="237"/>
      <c r="S147" s="237"/>
      <c r="T147" s="238"/>
      <c r="U147" s="13"/>
      <c r="V147" s="13"/>
      <c r="W147" s="13"/>
      <c r="X147" s="13"/>
      <c r="Y147" s="13"/>
      <c r="Z147" s="13"/>
      <c r="AA147" s="13"/>
      <c r="AB147" s="13"/>
      <c r="AC147" s="13"/>
      <c r="AD147" s="13"/>
      <c r="AE147" s="13"/>
      <c r="AT147" s="239" t="s">
        <v>184</v>
      </c>
      <c r="AU147" s="239" t="s">
        <v>83</v>
      </c>
      <c r="AV147" s="13" t="s">
        <v>83</v>
      </c>
      <c r="AW147" s="13" t="s">
        <v>35</v>
      </c>
      <c r="AX147" s="13" t="s">
        <v>73</v>
      </c>
      <c r="AY147" s="239" t="s">
        <v>146</v>
      </c>
    </row>
    <row r="148" s="14" customFormat="1">
      <c r="A148" s="14"/>
      <c r="B148" s="240"/>
      <c r="C148" s="241"/>
      <c r="D148" s="227" t="s">
        <v>184</v>
      </c>
      <c r="E148" s="242" t="s">
        <v>19</v>
      </c>
      <c r="F148" s="243" t="s">
        <v>189</v>
      </c>
      <c r="G148" s="241"/>
      <c r="H148" s="244">
        <v>119.49</v>
      </c>
      <c r="I148" s="245"/>
      <c r="J148" s="241"/>
      <c r="K148" s="241"/>
      <c r="L148" s="246"/>
      <c r="M148" s="247"/>
      <c r="N148" s="248"/>
      <c r="O148" s="248"/>
      <c r="P148" s="248"/>
      <c r="Q148" s="248"/>
      <c r="R148" s="248"/>
      <c r="S148" s="248"/>
      <c r="T148" s="249"/>
      <c r="U148" s="14"/>
      <c r="V148" s="14"/>
      <c r="W148" s="14"/>
      <c r="X148" s="14"/>
      <c r="Y148" s="14"/>
      <c r="Z148" s="14"/>
      <c r="AA148" s="14"/>
      <c r="AB148" s="14"/>
      <c r="AC148" s="14"/>
      <c r="AD148" s="14"/>
      <c r="AE148" s="14"/>
      <c r="AT148" s="250" t="s">
        <v>184</v>
      </c>
      <c r="AU148" s="250" t="s">
        <v>83</v>
      </c>
      <c r="AV148" s="14" t="s">
        <v>152</v>
      </c>
      <c r="AW148" s="14" t="s">
        <v>35</v>
      </c>
      <c r="AX148" s="14" t="s">
        <v>81</v>
      </c>
      <c r="AY148" s="250" t="s">
        <v>146</v>
      </c>
    </row>
    <row r="149" s="2" customFormat="1" ht="37.8" customHeight="1">
      <c r="A149" s="41"/>
      <c r="B149" s="42"/>
      <c r="C149" s="208" t="s">
        <v>241</v>
      </c>
      <c r="D149" s="208" t="s">
        <v>148</v>
      </c>
      <c r="E149" s="209" t="s">
        <v>807</v>
      </c>
      <c r="F149" s="210" t="s">
        <v>808</v>
      </c>
      <c r="G149" s="211" t="s">
        <v>181</v>
      </c>
      <c r="H149" s="212">
        <v>33.490000000000002</v>
      </c>
      <c r="I149" s="213"/>
      <c r="J149" s="214">
        <f>ROUND(I149*H149,2)</f>
        <v>0</v>
      </c>
      <c r="K149" s="215"/>
      <c r="L149" s="47"/>
      <c r="M149" s="216" t="s">
        <v>19</v>
      </c>
      <c r="N149" s="217" t="s">
        <v>44</v>
      </c>
      <c r="O149" s="87"/>
      <c r="P149" s="218">
        <f>O149*H149</f>
        <v>0</v>
      </c>
      <c r="Q149" s="218">
        <v>0</v>
      </c>
      <c r="R149" s="218">
        <f>Q149*H149</f>
        <v>0</v>
      </c>
      <c r="S149" s="218">
        <v>0</v>
      </c>
      <c r="T149" s="219">
        <f>S149*H149</f>
        <v>0</v>
      </c>
      <c r="U149" s="41"/>
      <c r="V149" s="41"/>
      <c r="W149" s="41"/>
      <c r="X149" s="41"/>
      <c r="Y149" s="41"/>
      <c r="Z149" s="41"/>
      <c r="AA149" s="41"/>
      <c r="AB149" s="41"/>
      <c r="AC149" s="41"/>
      <c r="AD149" s="41"/>
      <c r="AE149" s="41"/>
      <c r="AR149" s="220" t="s">
        <v>152</v>
      </c>
      <c r="AT149" s="220" t="s">
        <v>148</v>
      </c>
      <c r="AU149" s="220" t="s">
        <v>83</v>
      </c>
      <c r="AY149" s="20" t="s">
        <v>146</v>
      </c>
      <c r="BE149" s="221">
        <f>IF(N149="základní",J149,0)</f>
        <v>0</v>
      </c>
      <c r="BF149" s="221">
        <f>IF(N149="snížená",J149,0)</f>
        <v>0</v>
      </c>
      <c r="BG149" s="221">
        <f>IF(N149="zákl. přenesená",J149,0)</f>
        <v>0</v>
      </c>
      <c r="BH149" s="221">
        <f>IF(N149="sníž. přenesená",J149,0)</f>
        <v>0</v>
      </c>
      <c r="BI149" s="221">
        <f>IF(N149="nulová",J149,0)</f>
        <v>0</v>
      </c>
      <c r="BJ149" s="20" t="s">
        <v>81</v>
      </c>
      <c r="BK149" s="221">
        <f>ROUND(I149*H149,2)</f>
        <v>0</v>
      </c>
      <c r="BL149" s="20" t="s">
        <v>152</v>
      </c>
      <c r="BM149" s="220" t="s">
        <v>1247</v>
      </c>
    </row>
    <row r="150" s="2" customFormat="1">
      <c r="A150" s="41"/>
      <c r="B150" s="42"/>
      <c r="C150" s="43"/>
      <c r="D150" s="222" t="s">
        <v>154</v>
      </c>
      <c r="E150" s="43"/>
      <c r="F150" s="223" t="s">
        <v>810</v>
      </c>
      <c r="G150" s="43"/>
      <c r="H150" s="43"/>
      <c r="I150" s="224"/>
      <c r="J150" s="43"/>
      <c r="K150" s="43"/>
      <c r="L150" s="47"/>
      <c r="M150" s="225"/>
      <c r="N150" s="226"/>
      <c r="O150" s="87"/>
      <c r="P150" s="87"/>
      <c r="Q150" s="87"/>
      <c r="R150" s="87"/>
      <c r="S150" s="87"/>
      <c r="T150" s="88"/>
      <c r="U150" s="41"/>
      <c r="V150" s="41"/>
      <c r="W150" s="41"/>
      <c r="X150" s="41"/>
      <c r="Y150" s="41"/>
      <c r="Z150" s="41"/>
      <c r="AA150" s="41"/>
      <c r="AB150" s="41"/>
      <c r="AC150" s="41"/>
      <c r="AD150" s="41"/>
      <c r="AE150" s="41"/>
      <c r="AT150" s="20" t="s">
        <v>154</v>
      </c>
      <c r="AU150" s="20" t="s">
        <v>83</v>
      </c>
    </row>
    <row r="151" s="2" customFormat="1" ht="16.5" customHeight="1">
      <c r="A151" s="41"/>
      <c r="B151" s="42"/>
      <c r="C151" s="261" t="s">
        <v>248</v>
      </c>
      <c r="D151" s="261" t="s">
        <v>242</v>
      </c>
      <c r="E151" s="262" t="s">
        <v>811</v>
      </c>
      <c r="F151" s="263" t="s">
        <v>812</v>
      </c>
      <c r="G151" s="264" t="s">
        <v>223</v>
      </c>
      <c r="H151" s="265">
        <v>66.980000000000004</v>
      </c>
      <c r="I151" s="266"/>
      <c r="J151" s="267">
        <f>ROUND(I151*H151,2)</f>
        <v>0</v>
      </c>
      <c r="K151" s="268"/>
      <c r="L151" s="269"/>
      <c r="M151" s="270" t="s">
        <v>19</v>
      </c>
      <c r="N151" s="271" t="s">
        <v>44</v>
      </c>
      <c r="O151" s="87"/>
      <c r="P151" s="218">
        <f>O151*H151</f>
        <v>0</v>
      </c>
      <c r="Q151" s="218">
        <v>0</v>
      </c>
      <c r="R151" s="218">
        <f>Q151*H151</f>
        <v>0</v>
      </c>
      <c r="S151" s="218">
        <v>0</v>
      </c>
      <c r="T151" s="219">
        <f>S151*H151</f>
        <v>0</v>
      </c>
      <c r="U151" s="41"/>
      <c r="V151" s="41"/>
      <c r="W151" s="41"/>
      <c r="X151" s="41"/>
      <c r="Y151" s="41"/>
      <c r="Z151" s="41"/>
      <c r="AA151" s="41"/>
      <c r="AB151" s="41"/>
      <c r="AC151" s="41"/>
      <c r="AD151" s="41"/>
      <c r="AE151" s="41"/>
      <c r="AR151" s="220" t="s">
        <v>196</v>
      </c>
      <c r="AT151" s="220" t="s">
        <v>242</v>
      </c>
      <c r="AU151" s="220" t="s">
        <v>83</v>
      </c>
      <c r="AY151" s="20" t="s">
        <v>146</v>
      </c>
      <c r="BE151" s="221">
        <f>IF(N151="základní",J151,0)</f>
        <v>0</v>
      </c>
      <c r="BF151" s="221">
        <f>IF(N151="snížená",J151,0)</f>
        <v>0</v>
      </c>
      <c r="BG151" s="221">
        <f>IF(N151="zákl. přenesená",J151,0)</f>
        <v>0</v>
      </c>
      <c r="BH151" s="221">
        <f>IF(N151="sníž. přenesená",J151,0)</f>
        <v>0</v>
      </c>
      <c r="BI151" s="221">
        <f>IF(N151="nulová",J151,0)</f>
        <v>0</v>
      </c>
      <c r="BJ151" s="20" t="s">
        <v>81</v>
      </c>
      <c r="BK151" s="221">
        <f>ROUND(I151*H151,2)</f>
        <v>0</v>
      </c>
      <c r="BL151" s="20" t="s">
        <v>152</v>
      </c>
      <c r="BM151" s="220" t="s">
        <v>1248</v>
      </c>
    </row>
    <row r="152" s="13" customFormat="1">
      <c r="A152" s="13"/>
      <c r="B152" s="229"/>
      <c r="C152" s="230"/>
      <c r="D152" s="227" t="s">
        <v>184</v>
      </c>
      <c r="E152" s="230"/>
      <c r="F152" s="232" t="s">
        <v>1249</v>
      </c>
      <c r="G152" s="230"/>
      <c r="H152" s="233">
        <v>66.980000000000004</v>
      </c>
      <c r="I152" s="234"/>
      <c r="J152" s="230"/>
      <c r="K152" s="230"/>
      <c r="L152" s="235"/>
      <c r="M152" s="236"/>
      <c r="N152" s="237"/>
      <c r="O152" s="237"/>
      <c r="P152" s="237"/>
      <c r="Q152" s="237"/>
      <c r="R152" s="237"/>
      <c r="S152" s="237"/>
      <c r="T152" s="238"/>
      <c r="U152" s="13"/>
      <c r="V152" s="13"/>
      <c r="W152" s="13"/>
      <c r="X152" s="13"/>
      <c r="Y152" s="13"/>
      <c r="Z152" s="13"/>
      <c r="AA152" s="13"/>
      <c r="AB152" s="13"/>
      <c r="AC152" s="13"/>
      <c r="AD152" s="13"/>
      <c r="AE152" s="13"/>
      <c r="AT152" s="239" t="s">
        <v>184</v>
      </c>
      <c r="AU152" s="239" t="s">
        <v>83</v>
      </c>
      <c r="AV152" s="13" t="s">
        <v>83</v>
      </c>
      <c r="AW152" s="13" t="s">
        <v>4</v>
      </c>
      <c r="AX152" s="13" t="s">
        <v>81</v>
      </c>
      <c r="AY152" s="239" t="s">
        <v>146</v>
      </c>
    </row>
    <row r="153" s="2" customFormat="1" ht="24.15" customHeight="1">
      <c r="A153" s="41"/>
      <c r="B153" s="42"/>
      <c r="C153" s="208" t="s">
        <v>258</v>
      </c>
      <c r="D153" s="208" t="s">
        <v>148</v>
      </c>
      <c r="E153" s="209" t="s">
        <v>1250</v>
      </c>
      <c r="F153" s="210" t="s">
        <v>1251</v>
      </c>
      <c r="G153" s="211" t="s">
        <v>151</v>
      </c>
      <c r="H153" s="212">
        <v>82.299999999999997</v>
      </c>
      <c r="I153" s="213"/>
      <c r="J153" s="214">
        <f>ROUND(I153*H153,2)</f>
        <v>0</v>
      </c>
      <c r="K153" s="215"/>
      <c r="L153" s="47"/>
      <c r="M153" s="216" t="s">
        <v>19</v>
      </c>
      <c r="N153" s="217" t="s">
        <v>44</v>
      </c>
      <c r="O153" s="87"/>
      <c r="P153" s="218">
        <f>O153*H153</f>
        <v>0</v>
      </c>
      <c r="Q153" s="218">
        <v>0</v>
      </c>
      <c r="R153" s="218">
        <f>Q153*H153</f>
        <v>0</v>
      </c>
      <c r="S153" s="218">
        <v>0</v>
      </c>
      <c r="T153" s="219">
        <f>S153*H153</f>
        <v>0</v>
      </c>
      <c r="U153" s="41"/>
      <c r="V153" s="41"/>
      <c r="W153" s="41"/>
      <c r="X153" s="41"/>
      <c r="Y153" s="41"/>
      <c r="Z153" s="41"/>
      <c r="AA153" s="41"/>
      <c r="AB153" s="41"/>
      <c r="AC153" s="41"/>
      <c r="AD153" s="41"/>
      <c r="AE153" s="41"/>
      <c r="AR153" s="220" t="s">
        <v>152</v>
      </c>
      <c r="AT153" s="220" t="s">
        <v>148</v>
      </c>
      <c r="AU153" s="220" t="s">
        <v>83</v>
      </c>
      <c r="AY153" s="20" t="s">
        <v>146</v>
      </c>
      <c r="BE153" s="221">
        <f>IF(N153="základní",J153,0)</f>
        <v>0</v>
      </c>
      <c r="BF153" s="221">
        <f>IF(N153="snížená",J153,0)</f>
        <v>0</v>
      </c>
      <c r="BG153" s="221">
        <f>IF(N153="zákl. přenesená",J153,0)</f>
        <v>0</v>
      </c>
      <c r="BH153" s="221">
        <f>IF(N153="sníž. přenesená",J153,0)</f>
        <v>0</v>
      </c>
      <c r="BI153" s="221">
        <f>IF(N153="nulová",J153,0)</f>
        <v>0</v>
      </c>
      <c r="BJ153" s="20" t="s">
        <v>81</v>
      </c>
      <c r="BK153" s="221">
        <f>ROUND(I153*H153,2)</f>
        <v>0</v>
      </c>
      <c r="BL153" s="20" t="s">
        <v>152</v>
      </c>
      <c r="BM153" s="220" t="s">
        <v>1252</v>
      </c>
    </row>
    <row r="154" s="2" customFormat="1">
      <c r="A154" s="41"/>
      <c r="B154" s="42"/>
      <c r="C154" s="43"/>
      <c r="D154" s="222" t="s">
        <v>154</v>
      </c>
      <c r="E154" s="43"/>
      <c r="F154" s="223" t="s">
        <v>1253</v>
      </c>
      <c r="G154" s="43"/>
      <c r="H154" s="43"/>
      <c r="I154" s="224"/>
      <c r="J154" s="43"/>
      <c r="K154" s="43"/>
      <c r="L154" s="47"/>
      <c r="M154" s="225"/>
      <c r="N154" s="226"/>
      <c r="O154" s="87"/>
      <c r="P154" s="87"/>
      <c r="Q154" s="87"/>
      <c r="R154" s="87"/>
      <c r="S154" s="87"/>
      <c r="T154" s="88"/>
      <c r="U154" s="41"/>
      <c r="V154" s="41"/>
      <c r="W154" s="41"/>
      <c r="X154" s="41"/>
      <c r="Y154" s="41"/>
      <c r="Z154" s="41"/>
      <c r="AA154" s="41"/>
      <c r="AB154" s="41"/>
      <c r="AC154" s="41"/>
      <c r="AD154" s="41"/>
      <c r="AE154" s="41"/>
      <c r="AT154" s="20" t="s">
        <v>154</v>
      </c>
      <c r="AU154" s="20" t="s">
        <v>83</v>
      </c>
    </row>
    <row r="155" s="2" customFormat="1" ht="24.15" customHeight="1">
      <c r="A155" s="41"/>
      <c r="B155" s="42"/>
      <c r="C155" s="208" t="s">
        <v>266</v>
      </c>
      <c r="D155" s="208" t="s">
        <v>148</v>
      </c>
      <c r="E155" s="209" t="s">
        <v>237</v>
      </c>
      <c r="F155" s="210" t="s">
        <v>238</v>
      </c>
      <c r="G155" s="211" t="s">
        <v>151</v>
      </c>
      <c r="H155" s="212">
        <v>82.299999999999997</v>
      </c>
      <c r="I155" s="213"/>
      <c r="J155" s="214">
        <f>ROUND(I155*H155,2)</f>
        <v>0</v>
      </c>
      <c r="K155" s="215"/>
      <c r="L155" s="47"/>
      <c r="M155" s="216" t="s">
        <v>19</v>
      </c>
      <c r="N155" s="217" t="s">
        <v>44</v>
      </c>
      <c r="O155" s="87"/>
      <c r="P155" s="218">
        <f>O155*H155</f>
        <v>0</v>
      </c>
      <c r="Q155" s="218">
        <v>0</v>
      </c>
      <c r="R155" s="218">
        <f>Q155*H155</f>
        <v>0</v>
      </c>
      <c r="S155" s="218">
        <v>0</v>
      </c>
      <c r="T155" s="219">
        <f>S155*H155</f>
        <v>0</v>
      </c>
      <c r="U155" s="41"/>
      <c r="V155" s="41"/>
      <c r="W155" s="41"/>
      <c r="X155" s="41"/>
      <c r="Y155" s="41"/>
      <c r="Z155" s="41"/>
      <c r="AA155" s="41"/>
      <c r="AB155" s="41"/>
      <c r="AC155" s="41"/>
      <c r="AD155" s="41"/>
      <c r="AE155" s="41"/>
      <c r="AR155" s="220" t="s">
        <v>152</v>
      </c>
      <c r="AT155" s="220" t="s">
        <v>148</v>
      </c>
      <c r="AU155" s="220" t="s">
        <v>83</v>
      </c>
      <c r="AY155" s="20" t="s">
        <v>146</v>
      </c>
      <c r="BE155" s="221">
        <f>IF(N155="základní",J155,0)</f>
        <v>0</v>
      </c>
      <c r="BF155" s="221">
        <f>IF(N155="snížená",J155,0)</f>
        <v>0</v>
      </c>
      <c r="BG155" s="221">
        <f>IF(N155="zákl. přenesená",J155,0)</f>
        <v>0</v>
      </c>
      <c r="BH155" s="221">
        <f>IF(N155="sníž. přenesená",J155,0)</f>
        <v>0</v>
      </c>
      <c r="BI155" s="221">
        <f>IF(N155="nulová",J155,0)</f>
        <v>0</v>
      </c>
      <c r="BJ155" s="20" t="s">
        <v>81</v>
      </c>
      <c r="BK155" s="221">
        <f>ROUND(I155*H155,2)</f>
        <v>0</v>
      </c>
      <c r="BL155" s="20" t="s">
        <v>152</v>
      </c>
      <c r="BM155" s="220" t="s">
        <v>1254</v>
      </c>
    </row>
    <row r="156" s="2" customFormat="1">
      <c r="A156" s="41"/>
      <c r="B156" s="42"/>
      <c r="C156" s="43"/>
      <c r="D156" s="222" t="s">
        <v>154</v>
      </c>
      <c r="E156" s="43"/>
      <c r="F156" s="223" t="s">
        <v>240</v>
      </c>
      <c r="G156" s="43"/>
      <c r="H156" s="43"/>
      <c r="I156" s="224"/>
      <c r="J156" s="43"/>
      <c r="K156" s="43"/>
      <c r="L156" s="47"/>
      <c r="M156" s="225"/>
      <c r="N156" s="226"/>
      <c r="O156" s="87"/>
      <c r="P156" s="87"/>
      <c r="Q156" s="87"/>
      <c r="R156" s="87"/>
      <c r="S156" s="87"/>
      <c r="T156" s="88"/>
      <c r="U156" s="41"/>
      <c r="V156" s="41"/>
      <c r="W156" s="41"/>
      <c r="X156" s="41"/>
      <c r="Y156" s="41"/>
      <c r="Z156" s="41"/>
      <c r="AA156" s="41"/>
      <c r="AB156" s="41"/>
      <c r="AC156" s="41"/>
      <c r="AD156" s="41"/>
      <c r="AE156" s="41"/>
      <c r="AT156" s="20" t="s">
        <v>154</v>
      </c>
      <c r="AU156" s="20" t="s">
        <v>83</v>
      </c>
    </row>
    <row r="157" s="2" customFormat="1" ht="16.5" customHeight="1">
      <c r="A157" s="41"/>
      <c r="B157" s="42"/>
      <c r="C157" s="261" t="s">
        <v>272</v>
      </c>
      <c r="D157" s="261" t="s">
        <v>242</v>
      </c>
      <c r="E157" s="262" t="s">
        <v>243</v>
      </c>
      <c r="F157" s="263" t="s">
        <v>244</v>
      </c>
      <c r="G157" s="264" t="s">
        <v>245</v>
      </c>
      <c r="H157" s="265">
        <v>1.6459999999999999</v>
      </c>
      <c r="I157" s="266"/>
      <c r="J157" s="267">
        <f>ROUND(I157*H157,2)</f>
        <v>0</v>
      </c>
      <c r="K157" s="268"/>
      <c r="L157" s="269"/>
      <c r="M157" s="270" t="s">
        <v>19</v>
      </c>
      <c r="N157" s="271" t="s">
        <v>44</v>
      </c>
      <c r="O157" s="87"/>
      <c r="P157" s="218">
        <f>O157*H157</f>
        <v>0</v>
      </c>
      <c r="Q157" s="218">
        <v>0.001</v>
      </c>
      <c r="R157" s="218">
        <f>Q157*H157</f>
        <v>0.0016459999999999999</v>
      </c>
      <c r="S157" s="218">
        <v>0</v>
      </c>
      <c r="T157" s="219">
        <f>S157*H157</f>
        <v>0</v>
      </c>
      <c r="U157" s="41"/>
      <c r="V157" s="41"/>
      <c r="W157" s="41"/>
      <c r="X157" s="41"/>
      <c r="Y157" s="41"/>
      <c r="Z157" s="41"/>
      <c r="AA157" s="41"/>
      <c r="AB157" s="41"/>
      <c r="AC157" s="41"/>
      <c r="AD157" s="41"/>
      <c r="AE157" s="41"/>
      <c r="AR157" s="220" t="s">
        <v>196</v>
      </c>
      <c r="AT157" s="220" t="s">
        <v>242</v>
      </c>
      <c r="AU157" s="220" t="s">
        <v>83</v>
      </c>
      <c r="AY157" s="20" t="s">
        <v>146</v>
      </c>
      <c r="BE157" s="221">
        <f>IF(N157="základní",J157,0)</f>
        <v>0</v>
      </c>
      <c r="BF157" s="221">
        <f>IF(N157="snížená",J157,0)</f>
        <v>0</v>
      </c>
      <c r="BG157" s="221">
        <f>IF(N157="zákl. přenesená",J157,0)</f>
        <v>0</v>
      </c>
      <c r="BH157" s="221">
        <f>IF(N157="sníž. přenesená",J157,0)</f>
        <v>0</v>
      </c>
      <c r="BI157" s="221">
        <f>IF(N157="nulová",J157,0)</f>
        <v>0</v>
      </c>
      <c r="BJ157" s="20" t="s">
        <v>81</v>
      </c>
      <c r="BK157" s="221">
        <f>ROUND(I157*H157,2)</f>
        <v>0</v>
      </c>
      <c r="BL157" s="20" t="s">
        <v>152</v>
      </c>
      <c r="BM157" s="220" t="s">
        <v>1255</v>
      </c>
    </row>
    <row r="158" s="13" customFormat="1">
      <c r="A158" s="13"/>
      <c r="B158" s="229"/>
      <c r="C158" s="230"/>
      <c r="D158" s="227" t="s">
        <v>184</v>
      </c>
      <c r="E158" s="230"/>
      <c r="F158" s="232" t="s">
        <v>1256</v>
      </c>
      <c r="G158" s="230"/>
      <c r="H158" s="233">
        <v>1.6459999999999999</v>
      </c>
      <c r="I158" s="234"/>
      <c r="J158" s="230"/>
      <c r="K158" s="230"/>
      <c r="L158" s="235"/>
      <c r="M158" s="236"/>
      <c r="N158" s="237"/>
      <c r="O158" s="237"/>
      <c r="P158" s="237"/>
      <c r="Q158" s="237"/>
      <c r="R158" s="237"/>
      <c r="S158" s="237"/>
      <c r="T158" s="238"/>
      <c r="U158" s="13"/>
      <c r="V158" s="13"/>
      <c r="W158" s="13"/>
      <c r="X158" s="13"/>
      <c r="Y158" s="13"/>
      <c r="Z158" s="13"/>
      <c r="AA158" s="13"/>
      <c r="AB158" s="13"/>
      <c r="AC158" s="13"/>
      <c r="AD158" s="13"/>
      <c r="AE158" s="13"/>
      <c r="AT158" s="239" t="s">
        <v>184</v>
      </c>
      <c r="AU158" s="239" t="s">
        <v>83</v>
      </c>
      <c r="AV158" s="13" t="s">
        <v>83</v>
      </c>
      <c r="AW158" s="13" t="s">
        <v>4</v>
      </c>
      <c r="AX158" s="13" t="s">
        <v>81</v>
      </c>
      <c r="AY158" s="239" t="s">
        <v>146</v>
      </c>
    </row>
    <row r="159" s="2" customFormat="1" ht="37.8" customHeight="1">
      <c r="A159" s="41"/>
      <c r="B159" s="42"/>
      <c r="C159" s="208" t="s">
        <v>7</v>
      </c>
      <c r="D159" s="208" t="s">
        <v>148</v>
      </c>
      <c r="E159" s="209" t="s">
        <v>830</v>
      </c>
      <c r="F159" s="210" t="s">
        <v>831</v>
      </c>
      <c r="G159" s="211" t="s">
        <v>181</v>
      </c>
      <c r="H159" s="212">
        <v>119.49</v>
      </c>
      <c r="I159" s="213"/>
      <c r="J159" s="214">
        <f>ROUND(I159*H159,2)</f>
        <v>0</v>
      </c>
      <c r="K159" s="215"/>
      <c r="L159" s="47"/>
      <c r="M159" s="216" t="s">
        <v>19</v>
      </c>
      <c r="N159" s="217" t="s">
        <v>44</v>
      </c>
      <c r="O159" s="87"/>
      <c r="P159" s="218">
        <f>O159*H159</f>
        <v>0</v>
      </c>
      <c r="Q159" s="218">
        <v>0</v>
      </c>
      <c r="R159" s="218">
        <f>Q159*H159</f>
        <v>0</v>
      </c>
      <c r="S159" s="218">
        <v>0</v>
      </c>
      <c r="T159" s="219">
        <f>S159*H159</f>
        <v>0</v>
      </c>
      <c r="U159" s="41"/>
      <c r="V159" s="41"/>
      <c r="W159" s="41"/>
      <c r="X159" s="41"/>
      <c r="Y159" s="41"/>
      <c r="Z159" s="41"/>
      <c r="AA159" s="41"/>
      <c r="AB159" s="41"/>
      <c r="AC159" s="41"/>
      <c r="AD159" s="41"/>
      <c r="AE159" s="41"/>
      <c r="AR159" s="220" t="s">
        <v>152</v>
      </c>
      <c r="AT159" s="220" t="s">
        <v>148</v>
      </c>
      <c r="AU159" s="220" t="s">
        <v>83</v>
      </c>
      <c r="AY159" s="20" t="s">
        <v>146</v>
      </c>
      <c r="BE159" s="221">
        <f>IF(N159="základní",J159,0)</f>
        <v>0</v>
      </c>
      <c r="BF159" s="221">
        <f>IF(N159="snížená",J159,0)</f>
        <v>0</v>
      </c>
      <c r="BG159" s="221">
        <f>IF(N159="zákl. přenesená",J159,0)</f>
        <v>0</v>
      </c>
      <c r="BH159" s="221">
        <f>IF(N159="sníž. přenesená",J159,0)</f>
        <v>0</v>
      </c>
      <c r="BI159" s="221">
        <f>IF(N159="nulová",J159,0)</f>
        <v>0</v>
      </c>
      <c r="BJ159" s="20" t="s">
        <v>81</v>
      </c>
      <c r="BK159" s="221">
        <f>ROUND(I159*H159,2)</f>
        <v>0</v>
      </c>
      <c r="BL159" s="20" t="s">
        <v>152</v>
      </c>
      <c r="BM159" s="220" t="s">
        <v>1257</v>
      </c>
    </row>
    <row r="160" s="2" customFormat="1" ht="24.15" customHeight="1">
      <c r="A160" s="41"/>
      <c r="B160" s="42"/>
      <c r="C160" s="208" t="s">
        <v>281</v>
      </c>
      <c r="D160" s="208" t="s">
        <v>148</v>
      </c>
      <c r="E160" s="209" t="s">
        <v>833</v>
      </c>
      <c r="F160" s="210" t="s">
        <v>834</v>
      </c>
      <c r="G160" s="211" t="s">
        <v>181</v>
      </c>
      <c r="H160" s="212">
        <v>119.49</v>
      </c>
      <c r="I160" s="213"/>
      <c r="J160" s="214">
        <f>ROUND(I160*H160,2)</f>
        <v>0</v>
      </c>
      <c r="K160" s="215"/>
      <c r="L160" s="47"/>
      <c r="M160" s="216" t="s">
        <v>19</v>
      </c>
      <c r="N160" s="217" t="s">
        <v>44</v>
      </c>
      <c r="O160" s="87"/>
      <c r="P160" s="218">
        <f>O160*H160</f>
        <v>0</v>
      </c>
      <c r="Q160" s="218">
        <v>0</v>
      </c>
      <c r="R160" s="218">
        <f>Q160*H160</f>
        <v>0</v>
      </c>
      <c r="S160" s="218">
        <v>0</v>
      </c>
      <c r="T160" s="219">
        <f>S160*H160</f>
        <v>0</v>
      </c>
      <c r="U160" s="41"/>
      <c r="V160" s="41"/>
      <c r="W160" s="41"/>
      <c r="X160" s="41"/>
      <c r="Y160" s="41"/>
      <c r="Z160" s="41"/>
      <c r="AA160" s="41"/>
      <c r="AB160" s="41"/>
      <c r="AC160" s="41"/>
      <c r="AD160" s="41"/>
      <c r="AE160" s="41"/>
      <c r="AR160" s="220" t="s">
        <v>152</v>
      </c>
      <c r="AT160" s="220" t="s">
        <v>148</v>
      </c>
      <c r="AU160" s="220" t="s">
        <v>83</v>
      </c>
      <c r="AY160" s="20" t="s">
        <v>146</v>
      </c>
      <c r="BE160" s="221">
        <f>IF(N160="základní",J160,0)</f>
        <v>0</v>
      </c>
      <c r="BF160" s="221">
        <f>IF(N160="snížená",J160,0)</f>
        <v>0</v>
      </c>
      <c r="BG160" s="221">
        <f>IF(N160="zákl. přenesená",J160,0)</f>
        <v>0</v>
      </c>
      <c r="BH160" s="221">
        <f>IF(N160="sníž. přenesená",J160,0)</f>
        <v>0</v>
      </c>
      <c r="BI160" s="221">
        <f>IF(N160="nulová",J160,0)</f>
        <v>0</v>
      </c>
      <c r="BJ160" s="20" t="s">
        <v>81</v>
      </c>
      <c r="BK160" s="221">
        <f>ROUND(I160*H160,2)</f>
        <v>0</v>
      </c>
      <c r="BL160" s="20" t="s">
        <v>152</v>
      </c>
      <c r="BM160" s="220" t="s">
        <v>1258</v>
      </c>
    </row>
    <row r="161" s="12" customFormat="1" ht="22.8" customHeight="1">
      <c r="A161" s="12"/>
      <c r="B161" s="192"/>
      <c r="C161" s="193"/>
      <c r="D161" s="194" t="s">
        <v>72</v>
      </c>
      <c r="E161" s="206" t="s">
        <v>152</v>
      </c>
      <c r="F161" s="206" t="s">
        <v>265</v>
      </c>
      <c r="G161" s="193"/>
      <c r="H161" s="193"/>
      <c r="I161" s="196"/>
      <c r="J161" s="207">
        <f>BK161</f>
        <v>0</v>
      </c>
      <c r="K161" s="193"/>
      <c r="L161" s="198"/>
      <c r="M161" s="199"/>
      <c r="N161" s="200"/>
      <c r="O161" s="200"/>
      <c r="P161" s="201">
        <f>SUM(P162:P172)</f>
        <v>0</v>
      </c>
      <c r="Q161" s="200"/>
      <c r="R161" s="201">
        <f>SUM(R162:R172)</f>
        <v>0.0097580800000000006</v>
      </c>
      <c r="S161" s="200"/>
      <c r="T161" s="202">
        <f>SUM(T162:T172)</f>
        <v>0</v>
      </c>
      <c r="U161" s="12"/>
      <c r="V161" s="12"/>
      <c r="W161" s="12"/>
      <c r="X161" s="12"/>
      <c r="Y161" s="12"/>
      <c r="Z161" s="12"/>
      <c r="AA161" s="12"/>
      <c r="AB161" s="12"/>
      <c r="AC161" s="12"/>
      <c r="AD161" s="12"/>
      <c r="AE161" s="12"/>
      <c r="AR161" s="203" t="s">
        <v>81</v>
      </c>
      <c r="AT161" s="204" t="s">
        <v>72</v>
      </c>
      <c r="AU161" s="204" t="s">
        <v>81</v>
      </c>
      <c r="AY161" s="203" t="s">
        <v>146</v>
      </c>
      <c r="BK161" s="205">
        <f>SUM(BK162:BK172)</f>
        <v>0</v>
      </c>
    </row>
    <row r="162" s="2" customFormat="1" ht="16.5" customHeight="1">
      <c r="A162" s="41"/>
      <c r="B162" s="42"/>
      <c r="C162" s="208" t="s">
        <v>288</v>
      </c>
      <c r="D162" s="208" t="s">
        <v>148</v>
      </c>
      <c r="E162" s="209" t="s">
        <v>856</v>
      </c>
      <c r="F162" s="210" t="s">
        <v>857</v>
      </c>
      <c r="G162" s="211" t="s">
        <v>181</v>
      </c>
      <c r="H162" s="212">
        <v>1.278</v>
      </c>
      <c r="I162" s="213"/>
      <c r="J162" s="214">
        <f>ROUND(I162*H162,2)</f>
        <v>0</v>
      </c>
      <c r="K162" s="215"/>
      <c r="L162" s="47"/>
      <c r="M162" s="216" t="s">
        <v>19</v>
      </c>
      <c r="N162" s="217" t="s">
        <v>44</v>
      </c>
      <c r="O162" s="87"/>
      <c r="P162" s="218">
        <f>O162*H162</f>
        <v>0</v>
      </c>
      <c r="Q162" s="218">
        <v>0</v>
      </c>
      <c r="R162" s="218">
        <f>Q162*H162</f>
        <v>0</v>
      </c>
      <c r="S162" s="218">
        <v>0</v>
      </c>
      <c r="T162" s="219">
        <f>S162*H162</f>
        <v>0</v>
      </c>
      <c r="U162" s="41"/>
      <c r="V162" s="41"/>
      <c r="W162" s="41"/>
      <c r="X162" s="41"/>
      <c r="Y162" s="41"/>
      <c r="Z162" s="41"/>
      <c r="AA162" s="41"/>
      <c r="AB162" s="41"/>
      <c r="AC162" s="41"/>
      <c r="AD162" s="41"/>
      <c r="AE162" s="41"/>
      <c r="AR162" s="220" t="s">
        <v>152</v>
      </c>
      <c r="AT162" s="220" t="s">
        <v>148</v>
      </c>
      <c r="AU162" s="220" t="s">
        <v>83</v>
      </c>
      <c r="AY162" s="20" t="s">
        <v>146</v>
      </c>
      <c r="BE162" s="221">
        <f>IF(N162="základní",J162,0)</f>
        <v>0</v>
      </c>
      <c r="BF162" s="221">
        <f>IF(N162="snížená",J162,0)</f>
        <v>0</v>
      </c>
      <c r="BG162" s="221">
        <f>IF(N162="zákl. přenesená",J162,0)</f>
        <v>0</v>
      </c>
      <c r="BH162" s="221">
        <f>IF(N162="sníž. přenesená",J162,0)</f>
        <v>0</v>
      </c>
      <c r="BI162" s="221">
        <f>IF(N162="nulová",J162,0)</f>
        <v>0</v>
      </c>
      <c r="BJ162" s="20" t="s">
        <v>81</v>
      </c>
      <c r="BK162" s="221">
        <f>ROUND(I162*H162,2)</f>
        <v>0</v>
      </c>
      <c r="BL162" s="20" t="s">
        <v>152</v>
      </c>
      <c r="BM162" s="220" t="s">
        <v>1259</v>
      </c>
    </row>
    <row r="163" s="2" customFormat="1">
      <c r="A163" s="41"/>
      <c r="B163" s="42"/>
      <c r="C163" s="43"/>
      <c r="D163" s="222" t="s">
        <v>154</v>
      </c>
      <c r="E163" s="43"/>
      <c r="F163" s="223" t="s">
        <v>859</v>
      </c>
      <c r="G163" s="43"/>
      <c r="H163" s="43"/>
      <c r="I163" s="224"/>
      <c r="J163" s="43"/>
      <c r="K163" s="43"/>
      <c r="L163" s="47"/>
      <c r="M163" s="225"/>
      <c r="N163" s="226"/>
      <c r="O163" s="87"/>
      <c r="P163" s="87"/>
      <c r="Q163" s="87"/>
      <c r="R163" s="87"/>
      <c r="S163" s="87"/>
      <c r="T163" s="88"/>
      <c r="U163" s="41"/>
      <c r="V163" s="41"/>
      <c r="W163" s="41"/>
      <c r="X163" s="41"/>
      <c r="Y163" s="41"/>
      <c r="Z163" s="41"/>
      <c r="AA163" s="41"/>
      <c r="AB163" s="41"/>
      <c r="AC163" s="41"/>
      <c r="AD163" s="41"/>
      <c r="AE163" s="41"/>
      <c r="AT163" s="20" t="s">
        <v>154</v>
      </c>
      <c r="AU163" s="20" t="s">
        <v>83</v>
      </c>
    </row>
    <row r="164" s="13" customFormat="1">
      <c r="A164" s="13"/>
      <c r="B164" s="229"/>
      <c r="C164" s="230"/>
      <c r="D164" s="227" t="s">
        <v>184</v>
      </c>
      <c r="E164" s="231" t="s">
        <v>19</v>
      </c>
      <c r="F164" s="232" t="s">
        <v>1260</v>
      </c>
      <c r="G164" s="230"/>
      <c r="H164" s="233">
        <v>1.278</v>
      </c>
      <c r="I164" s="234"/>
      <c r="J164" s="230"/>
      <c r="K164" s="230"/>
      <c r="L164" s="235"/>
      <c r="M164" s="236"/>
      <c r="N164" s="237"/>
      <c r="O164" s="237"/>
      <c r="P164" s="237"/>
      <c r="Q164" s="237"/>
      <c r="R164" s="237"/>
      <c r="S164" s="237"/>
      <c r="T164" s="238"/>
      <c r="U164" s="13"/>
      <c r="V164" s="13"/>
      <c r="W164" s="13"/>
      <c r="X164" s="13"/>
      <c r="Y164" s="13"/>
      <c r="Z164" s="13"/>
      <c r="AA164" s="13"/>
      <c r="AB164" s="13"/>
      <c r="AC164" s="13"/>
      <c r="AD164" s="13"/>
      <c r="AE164" s="13"/>
      <c r="AT164" s="239" t="s">
        <v>184</v>
      </c>
      <c r="AU164" s="239" t="s">
        <v>83</v>
      </c>
      <c r="AV164" s="13" t="s">
        <v>83</v>
      </c>
      <c r="AW164" s="13" t="s">
        <v>35</v>
      </c>
      <c r="AX164" s="13" t="s">
        <v>81</v>
      </c>
      <c r="AY164" s="239" t="s">
        <v>146</v>
      </c>
    </row>
    <row r="165" s="2" customFormat="1" ht="16.5" customHeight="1">
      <c r="A165" s="41"/>
      <c r="B165" s="42"/>
      <c r="C165" s="208" t="s">
        <v>296</v>
      </c>
      <c r="D165" s="208" t="s">
        <v>148</v>
      </c>
      <c r="E165" s="209" t="s">
        <v>865</v>
      </c>
      <c r="F165" s="210" t="s">
        <v>866</v>
      </c>
      <c r="G165" s="211" t="s">
        <v>181</v>
      </c>
      <c r="H165" s="212">
        <v>6.6500000000000004</v>
      </c>
      <c r="I165" s="213"/>
      <c r="J165" s="214">
        <f>ROUND(I165*H165,2)</f>
        <v>0</v>
      </c>
      <c r="K165" s="215"/>
      <c r="L165" s="47"/>
      <c r="M165" s="216" t="s">
        <v>19</v>
      </c>
      <c r="N165" s="217" t="s">
        <v>44</v>
      </c>
      <c r="O165" s="87"/>
      <c r="P165" s="218">
        <f>O165*H165</f>
        <v>0</v>
      </c>
      <c r="Q165" s="218">
        <v>0</v>
      </c>
      <c r="R165" s="218">
        <f>Q165*H165</f>
        <v>0</v>
      </c>
      <c r="S165" s="218">
        <v>0</v>
      </c>
      <c r="T165" s="219">
        <f>S165*H165</f>
        <v>0</v>
      </c>
      <c r="U165" s="41"/>
      <c r="V165" s="41"/>
      <c r="W165" s="41"/>
      <c r="X165" s="41"/>
      <c r="Y165" s="41"/>
      <c r="Z165" s="41"/>
      <c r="AA165" s="41"/>
      <c r="AB165" s="41"/>
      <c r="AC165" s="41"/>
      <c r="AD165" s="41"/>
      <c r="AE165" s="41"/>
      <c r="AR165" s="220" t="s">
        <v>152</v>
      </c>
      <c r="AT165" s="220" t="s">
        <v>148</v>
      </c>
      <c r="AU165" s="220" t="s">
        <v>83</v>
      </c>
      <c r="AY165" s="20" t="s">
        <v>146</v>
      </c>
      <c r="BE165" s="221">
        <f>IF(N165="základní",J165,0)</f>
        <v>0</v>
      </c>
      <c r="BF165" s="221">
        <f>IF(N165="snížená",J165,0)</f>
        <v>0</v>
      </c>
      <c r="BG165" s="221">
        <f>IF(N165="zákl. přenesená",J165,0)</f>
        <v>0</v>
      </c>
      <c r="BH165" s="221">
        <f>IF(N165="sníž. přenesená",J165,0)</f>
        <v>0</v>
      </c>
      <c r="BI165" s="221">
        <f>IF(N165="nulová",J165,0)</f>
        <v>0</v>
      </c>
      <c r="BJ165" s="20" t="s">
        <v>81</v>
      </c>
      <c r="BK165" s="221">
        <f>ROUND(I165*H165,2)</f>
        <v>0</v>
      </c>
      <c r="BL165" s="20" t="s">
        <v>152</v>
      </c>
      <c r="BM165" s="220" t="s">
        <v>1261</v>
      </c>
    </row>
    <row r="166" s="2" customFormat="1">
      <c r="A166" s="41"/>
      <c r="B166" s="42"/>
      <c r="C166" s="43"/>
      <c r="D166" s="222" t="s">
        <v>154</v>
      </c>
      <c r="E166" s="43"/>
      <c r="F166" s="223" t="s">
        <v>868</v>
      </c>
      <c r="G166" s="43"/>
      <c r="H166" s="43"/>
      <c r="I166" s="224"/>
      <c r="J166" s="43"/>
      <c r="K166" s="43"/>
      <c r="L166" s="47"/>
      <c r="M166" s="225"/>
      <c r="N166" s="226"/>
      <c r="O166" s="87"/>
      <c r="P166" s="87"/>
      <c r="Q166" s="87"/>
      <c r="R166" s="87"/>
      <c r="S166" s="87"/>
      <c r="T166" s="88"/>
      <c r="U166" s="41"/>
      <c r="V166" s="41"/>
      <c r="W166" s="41"/>
      <c r="X166" s="41"/>
      <c r="Y166" s="41"/>
      <c r="Z166" s="41"/>
      <c r="AA166" s="41"/>
      <c r="AB166" s="41"/>
      <c r="AC166" s="41"/>
      <c r="AD166" s="41"/>
      <c r="AE166" s="41"/>
      <c r="AT166" s="20" t="s">
        <v>154</v>
      </c>
      <c r="AU166" s="20" t="s">
        <v>83</v>
      </c>
    </row>
    <row r="167" s="2" customFormat="1" ht="24.15" customHeight="1">
      <c r="A167" s="41"/>
      <c r="B167" s="42"/>
      <c r="C167" s="208" t="s">
        <v>302</v>
      </c>
      <c r="D167" s="208" t="s">
        <v>148</v>
      </c>
      <c r="E167" s="209" t="s">
        <v>1262</v>
      </c>
      <c r="F167" s="210" t="s">
        <v>1263</v>
      </c>
      <c r="G167" s="211" t="s">
        <v>181</v>
      </c>
      <c r="H167" s="212">
        <v>0.73199999999999998</v>
      </c>
      <c r="I167" s="213"/>
      <c r="J167" s="214">
        <f>ROUND(I167*H167,2)</f>
        <v>0</v>
      </c>
      <c r="K167" s="215"/>
      <c r="L167" s="47"/>
      <c r="M167" s="216" t="s">
        <v>19</v>
      </c>
      <c r="N167" s="217" t="s">
        <v>44</v>
      </c>
      <c r="O167" s="87"/>
      <c r="P167" s="218">
        <f>O167*H167</f>
        <v>0</v>
      </c>
      <c r="Q167" s="218">
        <v>0</v>
      </c>
      <c r="R167" s="218">
        <f>Q167*H167</f>
        <v>0</v>
      </c>
      <c r="S167" s="218">
        <v>0</v>
      </c>
      <c r="T167" s="219">
        <f>S167*H167</f>
        <v>0</v>
      </c>
      <c r="U167" s="41"/>
      <c r="V167" s="41"/>
      <c r="W167" s="41"/>
      <c r="X167" s="41"/>
      <c r="Y167" s="41"/>
      <c r="Z167" s="41"/>
      <c r="AA167" s="41"/>
      <c r="AB167" s="41"/>
      <c r="AC167" s="41"/>
      <c r="AD167" s="41"/>
      <c r="AE167" s="41"/>
      <c r="AR167" s="220" t="s">
        <v>152</v>
      </c>
      <c r="AT167" s="220" t="s">
        <v>148</v>
      </c>
      <c r="AU167" s="220" t="s">
        <v>83</v>
      </c>
      <c r="AY167" s="20" t="s">
        <v>146</v>
      </c>
      <c r="BE167" s="221">
        <f>IF(N167="základní",J167,0)</f>
        <v>0</v>
      </c>
      <c r="BF167" s="221">
        <f>IF(N167="snížená",J167,0)</f>
        <v>0</v>
      </c>
      <c r="BG167" s="221">
        <f>IF(N167="zákl. přenesená",J167,0)</f>
        <v>0</v>
      </c>
      <c r="BH167" s="221">
        <f>IF(N167="sníž. přenesená",J167,0)</f>
        <v>0</v>
      </c>
      <c r="BI167" s="221">
        <f>IF(N167="nulová",J167,0)</f>
        <v>0</v>
      </c>
      <c r="BJ167" s="20" t="s">
        <v>81</v>
      </c>
      <c r="BK167" s="221">
        <f>ROUND(I167*H167,2)</f>
        <v>0</v>
      </c>
      <c r="BL167" s="20" t="s">
        <v>152</v>
      </c>
      <c r="BM167" s="220" t="s">
        <v>1264</v>
      </c>
    </row>
    <row r="168" s="2" customFormat="1">
      <c r="A168" s="41"/>
      <c r="B168" s="42"/>
      <c r="C168" s="43"/>
      <c r="D168" s="222" t="s">
        <v>154</v>
      </c>
      <c r="E168" s="43"/>
      <c r="F168" s="223" t="s">
        <v>1265</v>
      </c>
      <c r="G168" s="43"/>
      <c r="H168" s="43"/>
      <c r="I168" s="224"/>
      <c r="J168" s="43"/>
      <c r="K168" s="43"/>
      <c r="L168" s="47"/>
      <c r="M168" s="225"/>
      <c r="N168" s="226"/>
      <c r="O168" s="87"/>
      <c r="P168" s="87"/>
      <c r="Q168" s="87"/>
      <c r="R168" s="87"/>
      <c r="S168" s="87"/>
      <c r="T168" s="88"/>
      <c r="U168" s="41"/>
      <c r="V168" s="41"/>
      <c r="W168" s="41"/>
      <c r="X168" s="41"/>
      <c r="Y168" s="41"/>
      <c r="Z168" s="41"/>
      <c r="AA168" s="41"/>
      <c r="AB168" s="41"/>
      <c r="AC168" s="41"/>
      <c r="AD168" s="41"/>
      <c r="AE168" s="41"/>
      <c r="AT168" s="20" t="s">
        <v>154</v>
      </c>
      <c r="AU168" s="20" t="s">
        <v>83</v>
      </c>
    </row>
    <row r="169" s="13" customFormat="1">
      <c r="A169" s="13"/>
      <c r="B169" s="229"/>
      <c r="C169" s="230"/>
      <c r="D169" s="227" t="s">
        <v>184</v>
      </c>
      <c r="E169" s="231" t="s">
        <v>19</v>
      </c>
      <c r="F169" s="232" t="s">
        <v>1266</v>
      </c>
      <c r="G169" s="230"/>
      <c r="H169" s="233">
        <v>0.73199999999999998</v>
      </c>
      <c r="I169" s="234"/>
      <c r="J169" s="230"/>
      <c r="K169" s="230"/>
      <c r="L169" s="235"/>
      <c r="M169" s="236"/>
      <c r="N169" s="237"/>
      <c r="O169" s="237"/>
      <c r="P169" s="237"/>
      <c r="Q169" s="237"/>
      <c r="R169" s="237"/>
      <c r="S169" s="237"/>
      <c r="T169" s="238"/>
      <c r="U169" s="13"/>
      <c r="V169" s="13"/>
      <c r="W169" s="13"/>
      <c r="X169" s="13"/>
      <c r="Y169" s="13"/>
      <c r="Z169" s="13"/>
      <c r="AA169" s="13"/>
      <c r="AB169" s="13"/>
      <c r="AC169" s="13"/>
      <c r="AD169" s="13"/>
      <c r="AE169" s="13"/>
      <c r="AT169" s="239" t="s">
        <v>184</v>
      </c>
      <c r="AU169" s="239" t="s">
        <v>83</v>
      </c>
      <c r="AV169" s="13" t="s">
        <v>83</v>
      </c>
      <c r="AW169" s="13" t="s">
        <v>35</v>
      </c>
      <c r="AX169" s="13" t="s">
        <v>81</v>
      </c>
      <c r="AY169" s="239" t="s">
        <v>146</v>
      </c>
    </row>
    <row r="170" s="2" customFormat="1" ht="24.15" customHeight="1">
      <c r="A170" s="41"/>
      <c r="B170" s="42"/>
      <c r="C170" s="208" t="s">
        <v>307</v>
      </c>
      <c r="D170" s="208" t="s">
        <v>148</v>
      </c>
      <c r="E170" s="209" t="s">
        <v>282</v>
      </c>
      <c r="F170" s="210" t="s">
        <v>283</v>
      </c>
      <c r="G170" s="211" t="s">
        <v>151</v>
      </c>
      <c r="H170" s="212">
        <v>1.544</v>
      </c>
      <c r="I170" s="213"/>
      <c r="J170" s="214">
        <f>ROUND(I170*H170,2)</f>
        <v>0</v>
      </c>
      <c r="K170" s="215"/>
      <c r="L170" s="47"/>
      <c r="M170" s="216" t="s">
        <v>19</v>
      </c>
      <c r="N170" s="217" t="s">
        <v>44</v>
      </c>
      <c r="O170" s="87"/>
      <c r="P170" s="218">
        <f>O170*H170</f>
        <v>0</v>
      </c>
      <c r="Q170" s="218">
        <v>0.0063200000000000001</v>
      </c>
      <c r="R170" s="218">
        <f>Q170*H170</f>
        <v>0.0097580800000000006</v>
      </c>
      <c r="S170" s="218">
        <v>0</v>
      </c>
      <c r="T170" s="219">
        <f>S170*H170</f>
        <v>0</v>
      </c>
      <c r="U170" s="41"/>
      <c r="V170" s="41"/>
      <c r="W170" s="41"/>
      <c r="X170" s="41"/>
      <c r="Y170" s="41"/>
      <c r="Z170" s="41"/>
      <c r="AA170" s="41"/>
      <c r="AB170" s="41"/>
      <c r="AC170" s="41"/>
      <c r="AD170" s="41"/>
      <c r="AE170" s="41"/>
      <c r="AR170" s="220" t="s">
        <v>152</v>
      </c>
      <c r="AT170" s="220" t="s">
        <v>148</v>
      </c>
      <c r="AU170" s="220" t="s">
        <v>83</v>
      </c>
      <c r="AY170" s="20" t="s">
        <v>146</v>
      </c>
      <c r="BE170" s="221">
        <f>IF(N170="základní",J170,0)</f>
        <v>0</v>
      </c>
      <c r="BF170" s="221">
        <f>IF(N170="snížená",J170,0)</f>
        <v>0</v>
      </c>
      <c r="BG170" s="221">
        <f>IF(N170="zákl. přenesená",J170,0)</f>
        <v>0</v>
      </c>
      <c r="BH170" s="221">
        <f>IF(N170="sníž. přenesená",J170,0)</f>
        <v>0</v>
      </c>
      <c r="BI170" s="221">
        <f>IF(N170="nulová",J170,0)</f>
        <v>0</v>
      </c>
      <c r="BJ170" s="20" t="s">
        <v>81</v>
      </c>
      <c r="BK170" s="221">
        <f>ROUND(I170*H170,2)</f>
        <v>0</v>
      </c>
      <c r="BL170" s="20" t="s">
        <v>152</v>
      </c>
      <c r="BM170" s="220" t="s">
        <v>1267</v>
      </c>
    </row>
    <row r="171" s="2" customFormat="1">
      <c r="A171" s="41"/>
      <c r="B171" s="42"/>
      <c r="C171" s="43"/>
      <c r="D171" s="222" t="s">
        <v>154</v>
      </c>
      <c r="E171" s="43"/>
      <c r="F171" s="223" t="s">
        <v>285</v>
      </c>
      <c r="G171" s="43"/>
      <c r="H171" s="43"/>
      <c r="I171" s="224"/>
      <c r="J171" s="43"/>
      <c r="K171" s="43"/>
      <c r="L171" s="47"/>
      <c r="M171" s="225"/>
      <c r="N171" s="226"/>
      <c r="O171" s="87"/>
      <c r="P171" s="87"/>
      <c r="Q171" s="87"/>
      <c r="R171" s="87"/>
      <c r="S171" s="87"/>
      <c r="T171" s="88"/>
      <c r="U171" s="41"/>
      <c r="V171" s="41"/>
      <c r="W171" s="41"/>
      <c r="X171" s="41"/>
      <c r="Y171" s="41"/>
      <c r="Z171" s="41"/>
      <c r="AA171" s="41"/>
      <c r="AB171" s="41"/>
      <c r="AC171" s="41"/>
      <c r="AD171" s="41"/>
      <c r="AE171" s="41"/>
      <c r="AT171" s="20" t="s">
        <v>154</v>
      </c>
      <c r="AU171" s="20" t="s">
        <v>83</v>
      </c>
    </row>
    <row r="172" s="13" customFormat="1">
      <c r="A172" s="13"/>
      <c r="B172" s="229"/>
      <c r="C172" s="230"/>
      <c r="D172" s="227" t="s">
        <v>184</v>
      </c>
      <c r="E172" s="231" t="s">
        <v>19</v>
      </c>
      <c r="F172" s="232" t="s">
        <v>1268</v>
      </c>
      <c r="G172" s="230"/>
      <c r="H172" s="233">
        <v>1.544</v>
      </c>
      <c r="I172" s="234"/>
      <c r="J172" s="230"/>
      <c r="K172" s="230"/>
      <c r="L172" s="235"/>
      <c r="M172" s="236"/>
      <c r="N172" s="237"/>
      <c r="O172" s="237"/>
      <c r="P172" s="237"/>
      <c r="Q172" s="237"/>
      <c r="R172" s="237"/>
      <c r="S172" s="237"/>
      <c r="T172" s="238"/>
      <c r="U172" s="13"/>
      <c r="V172" s="13"/>
      <c r="W172" s="13"/>
      <c r="X172" s="13"/>
      <c r="Y172" s="13"/>
      <c r="Z172" s="13"/>
      <c r="AA172" s="13"/>
      <c r="AB172" s="13"/>
      <c r="AC172" s="13"/>
      <c r="AD172" s="13"/>
      <c r="AE172" s="13"/>
      <c r="AT172" s="239" t="s">
        <v>184</v>
      </c>
      <c r="AU172" s="239" t="s">
        <v>83</v>
      </c>
      <c r="AV172" s="13" t="s">
        <v>83</v>
      </c>
      <c r="AW172" s="13" t="s">
        <v>35</v>
      </c>
      <c r="AX172" s="13" t="s">
        <v>81</v>
      </c>
      <c r="AY172" s="239" t="s">
        <v>146</v>
      </c>
    </row>
    <row r="173" s="12" customFormat="1" ht="22.8" customHeight="1">
      <c r="A173" s="12"/>
      <c r="B173" s="192"/>
      <c r="C173" s="193"/>
      <c r="D173" s="194" t="s">
        <v>72</v>
      </c>
      <c r="E173" s="206" t="s">
        <v>173</v>
      </c>
      <c r="F173" s="206" t="s">
        <v>287</v>
      </c>
      <c r="G173" s="193"/>
      <c r="H173" s="193"/>
      <c r="I173" s="196"/>
      <c r="J173" s="207">
        <f>BK173</f>
        <v>0</v>
      </c>
      <c r="K173" s="193"/>
      <c r="L173" s="198"/>
      <c r="M173" s="199"/>
      <c r="N173" s="200"/>
      <c r="O173" s="200"/>
      <c r="P173" s="201">
        <f>SUM(P174:P183)</f>
        <v>0</v>
      </c>
      <c r="Q173" s="200"/>
      <c r="R173" s="201">
        <f>SUM(R174:R183)</f>
        <v>0</v>
      </c>
      <c r="S173" s="200"/>
      <c r="T173" s="202">
        <f>SUM(T174:T183)</f>
        <v>0</v>
      </c>
      <c r="U173" s="12"/>
      <c r="V173" s="12"/>
      <c r="W173" s="12"/>
      <c r="X173" s="12"/>
      <c r="Y173" s="12"/>
      <c r="Z173" s="12"/>
      <c r="AA173" s="12"/>
      <c r="AB173" s="12"/>
      <c r="AC173" s="12"/>
      <c r="AD173" s="12"/>
      <c r="AE173" s="12"/>
      <c r="AR173" s="203" t="s">
        <v>81</v>
      </c>
      <c r="AT173" s="204" t="s">
        <v>72</v>
      </c>
      <c r="AU173" s="204" t="s">
        <v>81</v>
      </c>
      <c r="AY173" s="203" t="s">
        <v>146</v>
      </c>
      <c r="BK173" s="205">
        <f>SUM(BK174:BK183)</f>
        <v>0</v>
      </c>
    </row>
    <row r="174" s="2" customFormat="1" ht="21.75" customHeight="1">
      <c r="A174" s="41"/>
      <c r="B174" s="42"/>
      <c r="C174" s="208" t="s">
        <v>312</v>
      </c>
      <c r="D174" s="208" t="s">
        <v>148</v>
      </c>
      <c r="E174" s="209" t="s">
        <v>891</v>
      </c>
      <c r="F174" s="210" t="s">
        <v>892</v>
      </c>
      <c r="G174" s="211" t="s">
        <v>151</v>
      </c>
      <c r="H174" s="212">
        <v>68.609999999999999</v>
      </c>
      <c r="I174" s="213"/>
      <c r="J174" s="214">
        <f>ROUND(I174*H174,2)</f>
        <v>0</v>
      </c>
      <c r="K174" s="215"/>
      <c r="L174" s="47"/>
      <c r="M174" s="216" t="s">
        <v>19</v>
      </c>
      <c r="N174" s="217" t="s">
        <v>44</v>
      </c>
      <c r="O174" s="87"/>
      <c r="P174" s="218">
        <f>O174*H174</f>
        <v>0</v>
      </c>
      <c r="Q174" s="218">
        <v>0</v>
      </c>
      <c r="R174" s="218">
        <f>Q174*H174</f>
        <v>0</v>
      </c>
      <c r="S174" s="218">
        <v>0</v>
      </c>
      <c r="T174" s="219">
        <f>S174*H174</f>
        <v>0</v>
      </c>
      <c r="U174" s="41"/>
      <c r="V174" s="41"/>
      <c r="W174" s="41"/>
      <c r="X174" s="41"/>
      <c r="Y174" s="41"/>
      <c r="Z174" s="41"/>
      <c r="AA174" s="41"/>
      <c r="AB174" s="41"/>
      <c r="AC174" s="41"/>
      <c r="AD174" s="41"/>
      <c r="AE174" s="41"/>
      <c r="AR174" s="220" t="s">
        <v>152</v>
      </c>
      <c r="AT174" s="220" t="s">
        <v>148</v>
      </c>
      <c r="AU174" s="220" t="s">
        <v>83</v>
      </c>
      <c r="AY174" s="20" t="s">
        <v>146</v>
      </c>
      <c r="BE174" s="221">
        <f>IF(N174="základní",J174,0)</f>
        <v>0</v>
      </c>
      <c r="BF174" s="221">
        <f>IF(N174="snížená",J174,0)</f>
        <v>0</v>
      </c>
      <c r="BG174" s="221">
        <f>IF(N174="zákl. přenesená",J174,0)</f>
        <v>0</v>
      </c>
      <c r="BH174" s="221">
        <f>IF(N174="sníž. přenesená",J174,0)</f>
        <v>0</v>
      </c>
      <c r="BI174" s="221">
        <f>IF(N174="nulová",J174,0)</f>
        <v>0</v>
      </c>
      <c r="BJ174" s="20" t="s">
        <v>81</v>
      </c>
      <c r="BK174" s="221">
        <f>ROUND(I174*H174,2)</f>
        <v>0</v>
      </c>
      <c r="BL174" s="20" t="s">
        <v>152</v>
      </c>
      <c r="BM174" s="220" t="s">
        <v>1269</v>
      </c>
    </row>
    <row r="175" s="2" customFormat="1">
      <c r="A175" s="41"/>
      <c r="B175" s="42"/>
      <c r="C175" s="43"/>
      <c r="D175" s="222" t="s">
        <v>154</v>
      </c>
      <c r="E175" s="43"/>
      <c r="F175" s="223" t="s">
        <v>894</v>
      </c>
      <c r="G175" s="43"/>
      <c r="H175" s="43"/>
      <c r="I175" s="224"/>
      <c r="J175" s="43"/>
      <c r="K175" s="43"/>
      <c r="L175" s="47"/>
      <c r="M175" s="225"/>
      <c r="N175" s="226"/>
      <c r="O175" s="87"/>
      <c r="P175" s="87"/>
      <c r="Q175" s="87"/>
      <c r="R175" s="87"/>
      <c r="S175" s="87"/>
      <c r="T175" s="88"/>
      <c r="U175" s="41"/>
      <c r="V175" s="41"/>
      <c r="W175" s="41"/>
      <c r="X175" s="41"/>
      <c r="Y175" s="41"/>
      <c r="Z175" s="41"/>
      <c r="AA175" s="41"/>
      <c r="AB175" s="41"/>
      <c r="AC175" s="41"/>
      <c r="AD175" s="41"/>
      <c r="AE175" s="41"/>
      <c r="AT175" s="20" t="s">
        <v>154</v>
      </c>
      <c r="AU175" s="20" t="s">
        <v>83</v>
      </c>
    </row>
    <row r="176" s="2" customFormat="1" ht="24.15" customHeight="1">
      <c r="A176" s="41"/>
      <c r="B176" s="42"/>
      <c r="C176" s="208" t="s">
        <v>317</v>
      </c>
      <c r="D176" s="208" t="s">
        <v>148</v>
      </c>
      <c r="E176" s="209" t="s">
        <v>895</v>
      </c>
      <c r="F176" s="210" t="s">
        <v>896</v>
      </c>
      <c r="G176" s="211" t="s">
        <v>151</v>
      </c>
      <c r="H176" s="212">
        <v>68.609999999999999</v>
      </c>
      <c r="I176" s="213"/>
      <c r="J176" s="214">
        <f>ROUND(I176*H176,2)</f>
        <v>0</v>
      </c>
      <c r="K176" s="215"/>
      <c r="L176" s="47"/>
      <c r="M176" s="216" t="s">
        <v>19</v>
      </c>
      <c r="N176" s="217" t="s">
        <v>44</v>
      </c>
      <c r="O176" s="87"/>
      <c r="P176" s="218">
        <f>O176*H176</f>
        <v>0</v>
      </c>
      <c r="Q176" s="218">
        <v>0</v>
      </c>
      <c r="R176" s="218">
        <f>Q176*H176</f>
        <v>0</v>
      </c>
      <c r="S176" s="218">
        <v>0</v>
      </c>
      <c r="T176" s="219">
        <f>S176*H176</f>
        <v>0</v>
      </c>
      <c r="U176" s="41"/>
      <c r="V176" s="41"/>
      <c r="W176" s="41"/>
      <c r="X176" s="41"/>
      <c r="Y176" s="41"/>
      <c r="Z176" s="41"/>
      <c r="AA176" s="41"/>
      <c r="AB176" s="41"/>
      <c r="AC176" s="41"/>
      <c r="AD176" s="41"/>
      <c r="AE176" s="41"/>
      <c r="AR176" s="220" t="s">
        <v>152</v>
      </c>
      <c r="AT176" s="220" t="s">
        <v>148</v>
      </c>
      <c r="AU176" s="220" t="s">
        <v>83</v>
      </c>
      <c r="AY176" s="20" t="s">
        <v>146</v>
      </c>
      <c r="BE176" s="221">
        <f>IF(N176="základní",J176,0)</f>
        <v>0</v>
      </c>
      <c r="BF176" s="221">
        <f>IF(N176="snížená",J176,0)</f>
        <v>0</v>
      </c>
      <c r="BG176" s="221">
        <f>IF(N176="zákl. přenesená",J176,0)</f>
        <v>0</v>
      </c>
      <c r="BH176" s="221">
        <f>IF(N176="sníž. přenesená",J176,0)</f>
        <v>0</v>
      </c>
      <c r="BI176" s="221">
        <f>IF(N176="nulová",J176,0)</f>
        <v>0</v>
      </c>
      <c r="BJ176" s="20" t="s">
        <v>81</v>
      </c>
      <c r="BK176" s="221">
        <f>ROUND(I176*H176,2)</f>
        <v>0</v>
      </c>
      <c r="BL176" s="20" t="s">
        <v>152</v>
      </c>
      <c r="BM176" s="220" t="s">
        <v>1270</v>
      </c>
    </row>
    <row r="177" s="2" customFormat="1">
      <c r="A177" s="41"/>
      <c r="B177" s="42"/>
      <c r="C177" s="43"/>
      <c r="D177" s="222" t="s">
        <v>154</v>
      </c>
      <c r="E177" s="43"/>
      <c r="F177" s="223" t="s">
        <v>898</v>
      </c>
      <c r="G177" s="43"/>
      <c r="H177" s="43"/>
      <c r="I177" s="224"/>
      <c r="J177" s="43"/>
      <c r="K177" s="43"/>
      <c r="L177" s="47"/>
      <c r="M177" s="225"/>
      <c r="N177" s="226"/>
      <c r="O177" s="87"/>
      <c r="P177" s="87"/>
      <c r="Q177" s="87"/>
      <c r="R177" s="87"/>
      <c r="S177" s="87"/>
      <c r="T177" s="88"/>
      <c r="U177" s="41"/>
      <c r="V177" s="41"/>
      <c r="W177" s="41"/>
      <c r="X177" s="41"/>
      <c r="Y177" s="41"/>
      <c r="Z177" s="41"/>
      <c r="AA177" s="41"/>
      <c r="AB177" s="41"/>
      <c r="AC177" s="41"/>
      <c r="AD177" s="41"/>
      <c r="AE177" s="41"/>
      <c r="AT177" s="20" t="s">
        <v>154</v>
      </c>
      <c r="AU177" s="20" t="s">
        <v>83</v>
      </c>
    </row>
    <row r="178" s="2" customFormat="1" ht="16.5" customHeight="1">
      <c r="A178" s="41"/>
      <c r="B178" s="42"/>
      <c r="C178" s="208" t="s">
        <v>322</v>
      </c>
      <c r="D178" s="208" t="s">
        <v>148</v>
      </c>
      <c r="E178" s="209" t="s">
        <v>899</v>
      </c>
      <c r="F178" s="210" t="s">
        <v>900</v>
      </c>
      <c r="G178" s="211" t="s">
        <v>151</v>
      </c>
      <c r="H178" s="212">
        <v>68.609999999999999</v>
      </c>
      <c r="I178" s="213"/>
      <c r="J178" s="214">
        <f>ROUND(I178*H178,2)</f>
        <v>0</v>
      </c>
      <c r="K178" s="215"/>
      <c r="L178" s="47"/>
      <c r="M178" s="216" t="s">
        <v>19</v>
      </c>
      <c r="N178" s="217" t="s">
        <v>44</v>
      </c>
      <c r="O178" s="87"/>
      <c r="P178" s="218">
        <f>O178*H178</f>
        <v>0</v>
      </c>
      <c r="Q178" s="218">
        <v>0</v>
      </c>
      <c r="R178" s="218">
        <f>Q178*H178</f>
        <v>0</v>
      </c>
      <c r="S178" s="218">
        <v>0</v>
      </c>
      <c r="T178" s="219">
        <f>S178*H178</f>
        <v>0</v>
      </c>
      <c r="U178" s="41"/>
      <c r="V178" s="41"/>
      <c r="W178" s="41"/>
      <c r="X178" s="41"/>
      <c r="Y178" s="41"/>
      <c r="Z178" s="41"/>
      <c r="AA178" s="41"/>
      <c r="AB178" s="41"/>
      <c r="AC178" s="41"/>
      <c r="AD178" s="41"/>
      <c r="AE178" s="41"/>
      <c r="AR178" s="220" t="s">
        <v>152</v>
      </c>
      <c r="AT178" s="220" t="s">
        <v>148</v>
      </c>
      <c r="AU178" s="220" t="s">
        <v>83</v>
      </c>
      <c r="AY178" s="20" t="s">
        <v>146</v>
      </c>
      <c r="BE178" s="221">
        <f>IF(N178="základní",J178,0)</f>
        <v>0</v>
      </c>
      <c r="BF178" s="221">
        <f>IF(N178="snížená",J178,0)</f>
        <v>0</v>
      </c>
      <c r="BG178" s="221">
        <f>IF(N178="zákl. přenesená",J178,0)</f>
        <v>0</v>
      </c>
      <c r="BH178" s="221">
        <f>IF(N178="sníž. přenesená",J178,0)</f>
        <v>0</v>
      </c>
      <c r="BI178" s="221">
        <f>IF(N178="nulová",J178,0)</f>
        <v>0</v>
      </c>
      <c r="BJ178" s="20" t="s">
        <v>81</v>
      </c>
      <c r="BK178" s="221">
        <f>ROUND(I178*H178,2)</f>
        <v>0</v>
      </c>
      <c r="BL178" s="20" t="s">
        <v>152</v>
      </c>
      <c r="BM178" s="220" t="s">
        <v>1271</v>
      </c>
    </row>
    <row r="179" s="2" customFormat="1">
      <c r="A179" s="41"/>
      <c r="B179" s="42"/>
      <c r="C179" s="43"/>
      <c r="D179" s="222" t="s">
        <v>154</v>
      </c>
      <c r="E179" s="43"/>
      <c r="F179" s="223" t="s">
        <v>902</v>
      </c>
      <c r="G179" s="43"/>
      <c r="H179" s="43"/>
      <c r="I179" s="224"/>
      <c r="J179" s="43"/>
      <c r="K179" s="43"/>
      <c r="L179" s="47"/>
      <c r="M179" s="225"/>
      <c r="N179" s="226"/>
      <c r="O179" s="87"/>
      <c r="P179" s="87"/>
      <c r="Q179" s="87"/>
      <c r="R179" s="87"/>
      <c r="S179" s="87"/>
      <c r="T179" s="88"/>
      <c r="U179" s="41"/>
      <c r="V179" s="41"/>
      <c r="W179" s="41"/>
      <c r="X179" s="41"/>
      <c r="Y179" s="41"/>
      <c r="Z179" s="41"/>
      <c r="AA179" s="41"/>
      <c r="AB179" s="41"/>
      <c r="AC179" s="41"/>
      <c r="AD179" s="41"/>
      <c r="AE179" s="41"/>
      <c r="AT179" s="20" t="s">
        <v>154</v>
      </c>
      <c r="AU179" s="20" t="s">
        <v>83</v>
      </c>
    </row>
    <row r="180" s="2" customFormat="1" ht="16.5" customHeight="1">
      <c r="A180" s="41"/>
      <c r="B180" s="42"/>
      <c r="C180" s="208" t="s">
        <v>328</v>
      </c>
      <c r="D180" s="208" t="s">
        <v>148</v>
      </c>
      <c r="E180" s="209" t="s">
        <v>323</v>
      </c>
      <c r="F180" s="210" t="s">
        <v>324</v>
      </c>
      <c r="G180" s="211" t="s">
        <v>151</v>
      </c>
      <c r="H180" s="212">
        <v>68.609999999999999</v>
      </c>
      <c r="I180" s="213"/>
      <c r="J180" s="214">
        <f>ROUND(I180*H180,2)</f>
        <v>0</v>
      </c>
      <c r="K180" s="215"/>
      <c r="L180" s="47"/>
      <c r="M180" s="216" t="s">
        <v>19</v>
      </c>
      <c r="N180" s="217" t="s">
        <v>44</v>
      </c>
      <c r="O180" s="87"/>
      <c r="P180" s="218">
        <f>O180*H180</f>
        <v>0</v>
      </c>
      <c r="Q180" s="218">
        <v>0</v>
      </c>
      <c r="R180" s="218">
        <f>Q180*H180</f>
        <v>0</v>
      </c>
      <c r="S180" s="218">
        <v>0</v>
      </c>
      <c r="T180" s="219">
        <f>S180*H180</f>
        <v>0</v>
      </c>
      <c r="U180" s="41"/>
      <c r="V180" s="41"/>
      <c r="W180" s="41"/>
      <c r="X180" s="41"/>
      <c r="Y180" s="41"/>
      <c r="Z180" s="41"/>
      <c r="AA180" s="41"/>
      <c r="AB180" s="41"/>
      <c r="AC180" s="41"/>
      <c r="AD180" s="41"/>
      <c r="AE180" s="41"/>
      <c r="AR180" s="220" t="s">
        <v>152</v>
      </c>
      <c r="AT180" s="220" t="s">
        <v>148</v>
      </c>
      <c r="AU180" s="220" t="s">
        <v>83</v>
      </c>
      <c r="AY180" s="20" t="s">
        <v>146</v>
      </c>
      <c r="BE180" s="221">
        <f>IF(N180="základní",J180,0)</f>
        <v>0</v>
      </c>
      <c r="BF180" s="221">
        <f>IF(N180="snížená",J180,0)</f>
        <v>0</v>
      </c>
      <c r="BG180" s="221">
        <f>IF(N180="zákl. přenesená",J180,0)</f>
        <v>0</v>
      </c>
      <c r="BH180" s="221">
        <f>IF(N180="sníž. přenesená",J180,0)</f>
        <v>0</v>
      </c>
      <c r="BI180" s="221">
        <f>IF(N180="nulová",J180,0)</f>
        <v>0</v>
      </c>
      <c r="BJ180" s="20" t="s">
        <v>81</v>
      </c>
      <c r="BK180" s="221">
        <f>ROUND(I180*H180,2)</f>
        <v>0</v>
      </c>
      <c r="BL180" s="20" t="s">
        <v>152</v>
      </c>
      <c r="BM180" s="220" t="s">
        <v>1272</v>
      </c>
    </row>
    <row r="181" s="2" customFormat="1">
      <c r="A181" s="41"/>
      <c r="B181" s="42"/>
      <c r="C181" s="43"/>
      <c r="D181" s="222" t="s">
        <v>154</v>
      </c>
      <c r="E181" s="43"/>
      <c r="F181" s="223" t="s">
        <v>326</v>
      </c>
      <c r="G181" s="43"/>
      <c r="H181" s="43"/>
      <c r="I181" s="224"/>
      <c r="J181" s="43"/>
      <c r="K181" s="43"/>
      <c r="L181" s="47"/>
      <c r="M181" s="225"/>
      <c r="N181" s="226"/>
      <c r="O181" s="87"/>
      <c r="P181" s="87"/>
      <c r="Q181" s="87"/>
      <c r="R181" s="87"/>
      <c r="S181" s="87"/>
      <c r="T181" s="88"/>
      <c r="U181" s="41"/>
      <c r="V181" s="41"/>
      <c r="W181" s="41"/>
      <c r="X181" s="41"/>
      <c r="Y181" s="41"/>
      <c r="Z181" s="41"/>
      <c r="AA181" s="41"/>
      <c r="AB181" s="41"/>
      <c r="AC181" s="41"/>
      <c r="AD181" s="41"/>
      <c r="AE181" s="41"/>
      <c r="AT181" s="20" t="s">
        <v>154</v>
      </c>
      <c r="AU181" s="20" t="s">
        <v>83</v>
      </c>
    </row>
    <row r="182" s="2" customFormat="1" ht="24.15" customHeight="1">
      <c r="A182" s="41"/>
      <c r="B182" s="42"/>
      <c r="C182" s="208" t="s">
        <v>333</v>
      </c>
      <c r="D182" s="208" t="s">
        <v>148</v>
      </c>
      <c r="E182" s="209" t="s">
        <v>904</v>
      </c>
      <c r="F182" s="210" t="s">
        <v>905</v>
      </c>
      <c r="G182" s="211" t="s">
        <v>151</v>
      </c>
      <c r="H182" s="212">
        <v>68.609999999999999</v>
      </c>
      <c r="I182" s="213"/>
      <c r="J182" s="214">
        <f>ROUND(I182*H182,2)</f>
        <v>0</v>
      </c>
      <c r="K182" s="215"/>
      <c r="L182" s="47"/>
      <c r="M182" s="216" t="s">
        <v>19</v>
      </c>
      <c r="N182" s="217" t="s">
        <v>44</v>
      </c>
      <c r="O182" s="87"/>
      <c r="P182" s="218">
        <f>O182*H182</f>
        <v>0</v>
      </c>
      <c r="Q182" s="218">
        <v>0</v>
      </c>
      <c r="R182" s="218">
        <f>Q182*H182</f>
        <v>0</v>
      </c>
      <c r="S182" s="218">
        <v>0</v>
      </c>
      <c r="T182" s="219">
        <f>S182*H182</f>
        <v>0</v>
      </c>
      <c r="U182" s="41"/>
      <c r="V182" s="41"/>
      <c r="W182" s="41"/>
      <c r="X182" s="41"/>
      <c r="Y182" s="41"/>
      <c r="Z182" s="41"/>
      <c r="AA182" s="41"/>
      <c r="AB182" s="41"/>
      <c r="AC182" s="41"/>
      <c r="AD182" s="41"/>
      <c r="AE182" s="41"/>
      <c r="AR182" s="220" t="s">
        <v>152</v>
      </c>
      <c r="AT182" s="220" t="s">
        <v>148</v>
      </c>
      <c r="AU182" s="220" t="s">
        <v>83</v>
      </c>
      <c r="AY182" s="20" t="s">
        <v>146</v>
      </c>
      <c r="BE182" s="221">
        <f>IF(N182="základní",J182,0)</f>
        <v>0</v>
      </c>
      <c r="BF182" s="221">
        <f>IF(N182="snížená",J182,0)</f>
        <v>0</v>
      </c>
      <c r="BG182" s="221">
        <f>IF(N182="zákl. přenesená",J182,0)</f>
        <v>0</v>
      </c>
      <c r="BH182" s="221">
        <f>IF(N182="sníž. přenesená",J182,0)</f>
        <v>0</v>
      </c>
      <c r="BI182" s="221">
        <f>IF(N182="nulová",J182,0)</f>
        <v>0</v>
      </c>
      <c r="BJ182" s="20" t="s">
        <v>81</v>
      </c>
      <c r="BK182" s="221">
        <f>ROUND(I182*H182,2)</f>
        <v>0</v>
      </c>
      <c r="BL182" s="20" t="s">
        <v>152</v>
      </c>
      <c r="BM182" s="220" t="s">
        <v>1273</v>
      </c>
    </row>
    <row r="183" s="2" customFormat="1">
      <c r="A183" s="41"/>
      <c r="B183" s="42"/>
      <c r="C183" s="43"/>
      <c r="D183" s="222" t="s">
        <v>154</v>
      </c>
      <c r="E183" s="43"/>
      <c r="F183" s="223" t="s">
        <v>907</v>
      </c>
      <c r="G183" s="43"/>
      <c r="H183" s="43"/>
      <c r="I183" s="224"/>
      <c r="J183" s="43"/>
      <c r="K183" s="43"/>
      <c r="L183" s="47"/>
      <c r="M183" s="225"/>
      <c r="N183" s="226"/>
      <c r="O183" s="87"/>
      <c r="P183" s="87"/>
      <c r="Q183" s="87"/>
      <c r="R183" s="87"/>
      <c r="S183" s="87"/>
      <c r="T183" s="88"/>
      <c r="U183" s="41"/>
      <c r="V183" s="41"/>
      <c r="W183" s="41"/>
      <c r="X183" s="41"/>
      <c r="Y183" s="41"/>
      <c r="Z183" s="41"/>
      <c r="AA183" s="41"/>
      <c r="AB183" s="41"/>
      <c r="AC183" s="41"/>
      <c r="AD183" s="41"/>
      <c r="AE183" s="41"/>
      <c r="AT183" s="20" t="s">
        <v>154</v>
      </c>
      <c r="AU183" s="20" t="s">
        <v>83</v>
      </c>
    </row>
    <row r="184" s="12" customFormat="1" ht="22.8" customHeight="1">
      <c r="A184" s="12"/>
      <c r="B184" s="192"/>
      <c r="C184" s="193"/>
      <c r="D184" s="194" t="s">
        <v>72</v>
      </c>
      <c r="E184" s="206" t="s">
        <v>196</v>
      </c>
      <c r="F184" s="206" t="s">
        <v>382</v>
      </c>
      <c r="G184" s="193"/>
      <c r="H184" s="193"/>
      <c r="I184" s="196"/>
      <c r="J184" s="207">
        <f>BK184</f>
        <v>0</v>
      </c>
      <c r="K184" s="193"/>
      <c r="L184" s="198"/>
      <c r="M184" s="199"/>
      <c r="N184" s="200"/>
      <c r="O184" s="200"/>
      <c r="P184" s="201">
        <f>SUM(P185:P211)</f>
        <v>0</v>
      </c>
      <c r="Q184" s="200"/>
      <c r="R184" s="201">
        <f>SUM(R185:R211)</f>
        <v>0.24355927999999999</v>
      </c>
      <c r="S184" s="200"/>
      <c r="T184" s="202">
        <f>SUM(T185:T211)</f>
        <v>0</v>
      </c>
      <c r="U184" s="12"/>
      <c r="V184" s="12"/>
      <c r="W184" s="12"/>
      <c r="X184" s="12"/>
      <c r="Y184" s="12"/>
      <c r="Z184" s="12"/>
      <c r="AA184" s="12"/>
      <c r="AB184" s="12"/>
      <c r="AC184" s="12"/>
      <c r="AD184" s="12"/>
      <c r="AE184" s="12"/>
      <c r="AR184" s="203" t="s">
        <v>81</v>
      </c>
      <c r="AT184" s="204" t="s">
        <v>72</v>
      </c>
      <c r="AU184" s="204" t="s">
        <v>81</v>
      </c>
      <c r="AY184" s="203" t="s">
        <v>146</v>
      </c>
      <c r="BK184" s="205">
        <f>SUM(BK185:BK211)</f>
        <v>0</v>
      </c>
    </row>
    <row r="185" s="2" customFormat="1" ht="24.15" customHeight="1">
      <c r="A185" s="41"/>
      <c r="B185" s="42"/>
      <c r="C185" s="208" t="s">
        <v>339</v>
      </c>
      <c r="D185" s="208" t="s">
        <v>148</v>
      </c>
      <c r="E185" s="209" t="s">
        <v>1132</v>
      </c>
      <c r="F185" s="210" t="s">
        <v>1133</v>
      </c>
      <c r="G185" s="211" t="s">
        <v>261</v>
      </c>
      <c r="H185" s="212">
        <v>107.2</v>
      </c>
      <c r="I185" s="213"/>
      <c r="J185" s="214">
        <f>ROUND(I185*H185,2)</f>
        <v>0</v>
      </c>
      <c r="K185" s="215"/>
      <c r="L185" s="47"/>
      <c r="M185" s="216" t="s">
        <v>19</v>
      </c>
      <c r="N185" s="217" t="s">
        <v>44</v>
      </c>
      <c r="O185" s="87"/>
      <c r="P185" s="218">
        <f>O185*H185</f>
        <v>0</v>
      </c>
      <c r="Q185" s="218">
        <v>0</v>
      </c>
      <c r="R185" s="218">
        <f>Q185*H185</f>
        <v>0</v>
      </c>
      <c r="S185" s="218">
        <v>0</v>
      </c>
      <c r="T185" s="219">
        <f>S185*H185</f>
        <v>0</v>
      </c>
      <c r="U185" s="41"/>
      <c r="V185" s="41"/>
      <c r="W185" s="41"/>
      <c r="X185" s="41"/>
      <c r="Y185" s="41"/>
      <c r="Z185" s="41"/>
      <c r="AA185" s="41"/>
      <c r="AB185" s="41"/>
      <c r="AC185" s="41"/>
      <c r="AD185" s="41"/>
      <c r="AE185" s="41"/>
      <c r="AR185" s="220" t="s">
        <v>152</v>
      </c>
      <c r="AT185" s="220" t="s">
        <v>148</v>
      </c>
      <c r="AU185" s="220" t="s">
        <v>83</v>
      </c>
      <c r="AY185" s="20" t="s">
        <v>146</v>
      </c>
      <c r="BE185" s="221">
        <f>IF(N185="základní",J185,0)</f>
        <v>0</v>
      </c>
      <c r="BF185" s="221">
        <f>IF(N185="snížená",J185,0)</f>
        <v>0</v>
      </c>
      <c r="BG185" s="221">
        <f>IF(N185="zákl. přenesená",J185,0)</f>
        <v>0</v>
      </c>
      <c r="BH185" s="221">
        <f>IF(N185="sníž. přenesená",J185,0)</f>
        <v>0</v>
      </c>
      <c r="BI185" s="221">
        <f>IF(N185="nulová",J185,0)</f>
        <v>0</v>
      </c>
      <c r="BJ185" s="20" t="s">
        <v>81</v>
      </c>
      <c r="BK185" s="221">
        <f>ROUND(I185*H185,2)</f>
        <v>0</v>
      </c>
      <c r="BL185" s="20" t="s">
        <v>152</v>
      </c>
      <c r="BM185" s="220" t="s">
        <v>1274</v>
      </c>
    </row>
    <row r="186" s="2" customFormat="1">
      <c r="A186" s="41"/>
      <c r="B186" s="42"/>
      <c r="C186" s="43"/>
      <c r="D186" s="222" t="s">
        <v>154</v>
      </c>
      <c r="E186" s="43"/>
      <c r="F186" s="223" t="s">
        <v>1135</v>
      </c>
      <c r="G186" s="43"/>
      <c r="H186" s="43"/>
      <c r="I186" s="224"/>
      <c r="J186" s="43"/>
      <c r="K186" s="43"/>
      <c r="L186" s="47"/>
      <c r="M186" s="225"/>
      <c r="N186" s="226"/>
      <c r="O186" s="87"/>
      <c r="P186" s="87"/>
      <c r="Q186" s="87"/>
      <c r="R186" s="87"/>
      <c r="S186" s="87"/>
      <c r="T186" s="88"/>
      <c r="U186" s="41"/>
      <c r="V186" s="41"/>
      <c r="W186" s="41"/>
      <c r="X186" s="41"/>
      <c r="Y186" s="41"/>
      <c r="Z186" s="41"/>
      <c r="AA186" s="41"/>
      <c r="AB186" s="41"/>
      <c r="AC186" s="41"/>
      <c r="AD186" s="41"/>
      <c r="AE186" s="41"/>
      <c r="AT186" s="20" t="s">
        <v>154</v>
      </c>
      <c r="AU186" s="20" t="s">
        <v>83</v>
      </c>
    </row>
    <row r="187" s="2" customFormat="1" ht="16.5" customHeight="1">
      <c r="A187" s="41"/>
      <c r="B187" s="42"/>
      <c r="C187" s="261" t="s">
        <v>344</v>
      </c>
      <c r="D187" s="261" t="s">
        <v>242</v>
      </c>
      <c r="E187" s="262" t="s">
        <v>1136</v>
      </c>
      <c r="F187" s="263" t="s">
        <v>1137</v>
      </c>
      <c r="G187" s="264" t="s">
        <v>261</v>
      </c>
      <c r="H187" s="265">
        <v>108.80800000000001</v>
      </c>
      <c r="I187" s="266"/>
      <c r="J187" s="267">
        <f>ROUND(I187*H187,2)</f>
        <v>0</v>
      </c>
      <c r="K187" s="268"/>
      <c r="L187" s="269"/>
      <c r="M187" s="270" t="s">
        <v>19</v>
      </c>
      <c r="N187" s="271" t="s">
        <v>44</v>
      </c>
      <c r="O187" s="87"/>
      <c r="P187" s="218">
        <f>O187*H187</f>
        <v>0</v>
      </c>
      <c r="Q187" s="218">
        <v>0.00106</v>
      </c>
      <c r="R187" s="218">
        <f>Q187*H187</f>
        <v>0.11533648000000001</v>
      </c>
      <c r="S187" s="218">
        <v>0</v>
      </c>
      <c r="T187" s="219">
        <f>S187*H187</f>
        <v>0</v>
      </c>
      <c r="U187" s="41"/>
      <c r="V187" s="41"/>
      <c r="W187" s="41"/>
      <c r="X187" s="41"/>
      <c r="Y187" s="41"/>
      <c r="Z187" s="41"/>
      <c r="AA187" s="41"/>
      <c r="AB187" s="41"/>
      <c r="AC187" s="41"/>
      <c r="AD187" s="41"/>
      <c r="AE187" s="41"/>
      <c r="AR187" s="220" t="s">
        <v>196</v>
      </c>
      <c r="AT187" s="220" t="s">
        <v>242</v>
      </c>
      <c r="AU187" s="220" t="s">
        <v>83</v>
      </c>
      <c r="AY187" s="20" t="s">
        <v>146</v>
      </c>
      <c r="BE187" s="221">
        <f>IF(N187="základní",J187,0)</f>
        <v>0</v>
      </c>
      <c r="BF187" s="221">
        <f>IF(N187="snížená",J187,0)</f>
        <v>0</v>
      </c>
      <c r="BG187" s="221">
        <f>IF(N187="zákl. přenesená",J187,0)</f>
        <v>0</v>
      </c>
      <c r="BH187" s="221">
        <f>IF(N187="sníž. přenesená",J187,0)</f>
        <v>0</v>
      </c>
      <c r="BI187" s="221">
        <f>IF(N187="nulová",J187,0)</f>
        <v>0</v>
      </c>
      <c r="BJ187" s="20" t="s">
        <v>81</v>
      </c>
      <c r="BK187" s="221">
        <f>ROUND(I187*H187,2)</f>
        <v>0</v>
      </c>
      <c r="BL187" s="20" t="s">
        <v>152</v>
      </c>
      <c r="BM187" s="220" t="s">
        <v>1275</v>
      </c>
    </row>
    <row r="188" s="13" customFormat="1">
      <c r="A188" s="13"/>
      <c r="B188" s="229"/>
      <c r="C188" s="230"/>
      <c r="D188" s="227" t="s">
        <v>184</v>
      </c>
      <c r="E188" s="230"/>
      <c r="F188" s="232" t="s">
        <v>1276</v>
      </c>
      <c r="G188" s="230"/>
      <c r="H188" s="233">
        <v>108.80800000000001</v>
      </c>
      <c r="I188" s="234"/>
      <c r="J188" s="230"/>
      <c r="K188" s="230"/>
      <c r="L188" s="235"/>
      <c r="M188" s="236"/>
      <c r="N188" s="237"/>
      <c r="O188" s="237"/>
      <c r="P188" s="237"/>
      <c r="Q188" s="237"/>
      <c r="R188" s="237"/>
      <c r="S188" s="237"/>
      <c r="T188" s="238"/>
      <c r="U188" s="13"/>
      <c r="V188" s="13"/>
      <c r="W188" s="13"/>
      <c r="X188" s="13"/>
      <c r="Y188" s="13"/>
      <c r="Z188" s="13"/>
      <c r="AA188" s="13"/>
      <c r="AB188" s="13"/>
      <c r="AC188" s="13"/>
      <c r="AD188" s="13"/>
      <c r="AE188" s="13"/>
      <c r="AT188" s="239" t="s">
        <v>184</v>
      </c>
      <c r="AU188" s="239" t="s">
        <v>83</v>
      </c>
      <c r="AV188" s="13" t="s">
        <v>83</v>
      </c>
      <c r="AW188" s="13" t="s">
        <v>4</v>
      </c>
      <c r="AX188" s="13" t="s">
        <v>81</v>
      </c>
      <c r="AY188" s="239" t="s">
        <v>146</v>
      </c>
    </row>
    <row r="189" s="2" customFormat="1" ht="24.15" customHeight="1">
      <c r="A189" s="41"/>
      <c r="B189" s="42"/>
      <c r="C189" s="208" t="s">
        <v>350</v>
      </c>
      <c r="D189" s="208" t="s">
        <v>148</v>
      </c>
      <c r="E189" s="209" t="s">
        <v>1277</v>
      </c>
      <c r="F189" s="210" t="s">
        <v>1278</v>
      </c>
      <c r="G189" s="211" t="s">
        <v>269</v>
      </c>
      <c r="H189" s="212">
        <v>3</v>
      </c>
      <c r="I189" s="213"/>
      <c r="J189" s="214">
        <f>ROUND(I189*H189,2)</f>
        <v>0</v>
      </c>
      <c r="K189" s="215"/>
      <c r="L189" s="47"/>
      <c r="M189" s="216" t="s">
        <v>19</v>
      </c>
      <c r="N189" s="217" t="s">
        <v>44</v>
      </c>
      <c r="O189" s="87"/>
      <c r="P189" s="218">
        <f>O189*H189</f>
        <v>0</v>
      </c>
      <c r="Q189" s="218">
        <v>0</v>
      </c>
      <c r="R189" s="218">
        <f>Q189*H189</f>
        <v>0</v>
      </c>
      <c r="S189" s="218">
        <v>0</v>
      </c>
      <c r="T189" s="219">
        <f>S189*H189</f>
        <v>0</v>
      </c>
      <c r="U189" s="41"/>
      <c r="V189" s="41"/>
      <c r="W189" s="41"/>
      <c r="X189" s="41"/>
      <c r="Y189" s="41"/>
      <c r="Z189" s="41"/>
      <c r="AA189" s="41"/>
      <c r="AB189" s="41"/>
      <c r="AC189" s="41"/>
      <c r="AD189" s="41"/>
      <c r="AE189" s="41"/>
      <c r="AR189" s="220" t="s">
        <v>152</v>
      </c>
      <c r="AT189" s="220" t="s">
        <v>148</v>
      </c>
      <c r="AU189" s="220" t="s">
        <v>83</v>
      </c>
      <c r="AY189" s="20" t="s">
        <v>146</v>
      </c>
      <c r="BE189" s="221">
        <f>IF(N189="základní",J189,0)</f>
        <v>0</v>
      </c>
      <c r="BF189" s="221">
        <f>IF(N189="snížená",J189,0)</f>
        <v>0</v>
      </c>
      <c r="BG189" s="221">
        <f>IF(N189="zákl. přenesená",J189,0)</f>
        <v>0</v>
      </c>
      <c r="BH189" s="221">
        <f>IF(N189="sníž. přenesená",J189,0)</f>
        <v>0</v>
      </c>
      <c r="BI189" s="221">
        <f>IF(N189="nulová",J189,0)</f>
        <v>0</v>
      </c>
      <c r="BJ189" s="20" t="s">
        <v>81</v>
      </c>
      <c r="BK189" s="221">
        <f>ROUND(I189*H189,2)</f>
        <v>0</v>
      </c>
      <c r="BL189" s="20" t="s">
        <v>152</v>
      </c>
      <c r="BM189" s="220" t="s">
        <v>1279</v>
      </c>
    </row>
    <row r="190" s="2" customFormat="1">
      <c r="A190" s="41"/>
      <c r="B190" s="42"/>
      <c r="C190" s="43"/>
      <c r="D190" s="222" t="s">
        <v>154</v>
      </c>
      <c r="E190" s="43"/>
      <c r="F190" s="223" t="s">
        <v>1280</v>
      </c>
      <c r="G190" s="43"/>
      <c r="H190" s="43"/>
      <c r="I190" s="224"/>
      <c r="J190" s="43"/>
      <c r="K190" s="43"/>
      <c r="L190" s="47"/>
      <c r="M190" s="225"/>
      <c r="N190" s="226"/>
      <c r="O190" s="87"/>
      <c r="P190" s="87"/>
      <c r="Q190" s="87"/>
      <c r="R190" s="87"/>
      <c r="S190" s="87"/>
      <c r="T190" s="88"/>
      <c r="U190" s="41"/>
      <c r="V190" s="41"/>
      <c r="W190" s="41"/>
      <c r="X190" s="41"/>
      <c r="Y190" s="41"/>
      <c r="Z190" s="41"/>
      <c r="AA190" s="41"/>
      <c r="AB190" s="41"/>
      <c r="AC190" s="41"/>
      <c r="AD190" s="41"/>
      <c r="AE190" s="41"/>
      <c r="AT190" s="20" t="s">
        <v>154</v>
      </c>
      <c r="AU190" s="20" t="s">
        <v>83</v>
      </c>
    </row>
    <row r="191" s="2" customFormat="1" ht="24.15" customHeight="1">
      <c r="A191" s="41"/>
      <c r="B191" s="42"/>
      <c r="C191" s="208" t="s">
        <v>355</v>
      </c>
      <c r="D191" s="208" t="s">
        <v>148</v>
      </c>
      <c r="E191" s="209" t="s">
        <v>1281</v>
      </c>
      <c r="F191" s="210" t="s">
        <v>1282</v>
      </c>
      <c r="G191" s="211" t="s">
        <v>269</v>
      </c>
      <c r="H191" s="212">
        <v>2</v>
      </c>
      <c r="I191" s="213"/>
      <c r="J191" s="214">
        <f>ROUND(I191*H191,2)</f>
        <v>0</v>
      </c>
      <c r="K191" s="215"/>
      <c r="L191" s="47"/>
      <c r="M191" s="216" t="s">
        <v>19</v>
      </c>
      <c r="N191" s="217" t="s">
        <v>44</v>
      </c>
      <c r="O191" s="87"/>
      <c r="P191" s="218">
        <f>O191*H191</f>
        <v>0</v>
      </c>
      <c r="Q191" s="218">
        <v>0</v>
      </c>
      <c r="R191" s="218">
        <f>Q191*H191</f>
        <v>0</v>
      </c>
      <c r="S191" s="218">
        <v>0</v>
      </c>
      <c r="T191" s="219">
        <f>S191*H191</f>
        <v>0</v>
      </c>
      <c r="U191" s="41"/>
      <c r="V191" s="41"/>
      <c r="W191" s="41"/>
      <c r="X191" s="41"/>
      <c r="Y191" s="41"/>
      <c r="Z191" s="41"/>
      <c r="AA191" s="41"/>
      <c r="AB191" s="41"/>
      <c r="AC191" s="41"/>
      <c r="AD191" s="41"/>
      <c r="AE191" s="41"/>
      <c r="AR191" s="220" t="s">
        <v>152</v>
      </c>
      <c r="AT191" s="220" t="s">
        <v>148</v>
      </c>
      <c r="AU191" s="220" t="s">
        <v>83</v>
      </c>
      <c r="AY191" s="20" t="s">
        <v>146</v>
      </c>
      <c r="BE191" s="221">
        <f>IF(N191="základní",J191,0)</f>
        <v>0</v>
      </c>
      <c r="BF191" s="221">
        <f>IF(N191="snížená",J191,0)</f>
        <v>0</v>
      </c>
      <c r="BG191" s="221">
        <f>IF(N191="zákl. přenesená",J191,0)</f>
        <v>0</v>
      </c>
      <c r="BH191" s="221">
        <f>IF(N191="sníž. přenesená",J191,0)</f>
        <v>0</v>
      </c>
      <c r="BI191" s="221">
        <f>IF(N191="nulová",J191,0)</f>
        <v>0</v>
      </c>
      <c r="BJ191" s="20" t="s">
        <v>81</v>
      </c>
      <c r="BK191" s="221">
        <f>ROUND(I191*H191,2)</f>
        <v>0</v>
      </c>
      <c r="BL191" s="20" t="s">
        <v>152</v>
      </c>
      <c r="BM191" s="220" t="s">
        <v>1283</v>
      </c>
    </row>
    <row r="192" s="2" customFormat="1">
      <c r="A192" s="41"/>
      <c r="B192" s="42"/>
      <c r="C192" s="43"/>
      <c r="D192" s="222" t="s">
        <v>154</v>
      </c>
      <c r="E192" s="43"/>
      <c r="F192" s="223" t="s">
        <v>1284</v>
      </c>
      <c r="G192" s="43"/>
      <c r="H192" s="43"/>
      <c r="I192" s="224"/>
      <c r="J192" s="43"/>
      <c r="K192" s="43"/>
      <c r="L192" s="47"/>
      <c r="M192" s="225"/>
      <c r="N192" s="226"/>
      <c r="O192" s="87"/>
      <c r="P192" s="87"/>
      <c r="Q192" s="87"/>
      <c r="R192" s="87"/>
      <c r="S192" s="87"/>
      <c r="T192" s="88"/>
      <c r="U192" s="41"/>
      <c r="V192" s="41"/>
      <c r="W192" s="41"/>
      <c r="X192" s="41"/>
      <c r="Y192" s="41"/>
      <c r="Z192" s="41"/>
      <c r="AA192" s="41"/>
      <c r="AB192" s="41"/>
      <c r="AC192" s="41"/>
      <c r="AD192" s="41"/>
      <c r="AE192" s="41"/>
      <c r="AT192" s="20" t="s">
        <v>154</v>
      </c>
      <c r="AU192" s="20" t="s">
        <v>83</v>
      </c>
    </row>
    <row r="193" s="2" customFormat="1" ht="16.5" customHeight="1">
      <c r="A193" s="41"/>
      <c r="B193" s="42"/>
      <c r="C193" s="261" t="s">
        <v>361</v>
      </c>
      <c r="D193" s="261" t="s">
        <v>242</v>
      </c>
      <c r="E193" s="262" t="s">
        <v>1285</v>
      </c>
      <c r="F193" s="263" t="s">
        <v>1286</v>
      </c>
      <c r="G193" s="264" t="s">
        <v>269</v>
      </c>
      <c r="H193" s="265">
        <v>3</v>
      </c>
      <c r="I193" s="266"/>
      <c r="J193" s="267">
        <f>ROUND(I193*H193,2)</f>
        <v>0</v>
      </c>
      <c r="K193" s="268"/>
      <c r="L193" s="269"/>
      <c r="M193" s="270" t="s">
        <v>19</v>
      </c>
      <c r="N193" s="271" t="s">
        <v>44</v>
      </c>
      <c r="O193" s="87"/>
      <c r="P193" s="218">
        <f>O193*H193</f>
        <v>0</v>
      </c>
      <c r="Q193" s="218">
        <v>0.00032000000000000003</v>
      </c>
      <c r="R193" s="218">
        <f>Q193*H193</f>
        <v>0.00096000000000000013</v>
      </c>
      <c r="S193" s="218">
        <v>0</v>
      </c>
      <c r="T193" s="219">
        <f>S193*H193</f>
        <v>0</v>
      </c>
      <c r="U193" s="41"/>
      <c r="V193" s="41"/>
      <c r="W193" s="41"/>
      <c r="X193" s="41"/>
      <c r="Y193" s="41"/>
      <c r="Z193" s="41"/>
      <c r="AA193" s="41"/>
      <c r="AB193" s="41"/>
      <c r="AC193" s="41"/>
      <c r="AD193" s="41"/>
      <c r="AE193" s="41"/>
      <c r="AR193" s="220" t="s">
        <v>196</v>
      </c>
      <c r="AT193" s="220" t="s">
        <v>242</v>
      </c>
      <c r="AU193" s="220" t="s">
        <v>83</v>
      </c>
      <c r="AY193" s="20" t="s">
        <v>146</v>
      </c>
      <c r="BE193" s="221">
        <f>IF(N193="základní",J193,0)</f>
        <v>0</v>
      </c>
      <c r="BF193" s="221">
        <f>IF(N193="snížená",J193,0)</f>
        <v>0</v>
      </c>
      <c r="BG193" s="221">
        <f>IF(N193="zákl. přenesená",J193,0)</f>
        <v>0</v>
      </c>
      <c r="BH193" s="221">
        <f>IF(N193="sníž. přenesená",J193,0)</f>
        <v>0</v>
      </c>
      <c r="BI193" s="221">
        <f>IF(N193="nulová",J193,0)</f>
        <v>0</v>
      </c>
      <c r="BJ193" s="20" t="s">
        <v>81</v>
      </c>
      <c r="BK193" s="221">
        <f>ROUND(I193*H193,2)</f>
        <v>0</v>
      </c>
      <c r="BL193" s="20" t="s">
        <v>152</v>
      </c>
      <c r="BM193" s="220" t="s">
        <v>1287</v>
      </c>
    </row>
    <row r="194" s="2" customFormat="1" ht="16.5" customHeight="1">
      <c r="A194" s="41"/>
      <c r="B194" s="42"/>
      <c r="C194" s="261" t="s">
        <v>366</v>
      </c>
      <c r="D194" s="261" t="s">
        <v>242</v>
      </c>
      <c r="E194" s="262" t="s">
        <v>1288</v>
      </c>
      <c r="F194" s="263" t="s">
        <v>1289</v>
      </c>
      <c r="G194" s="264" t="s">
        <v>269</v>
      </c>
      <c r="H194" s="265">
        <v>2</v>
      </c>
      <c r="I194" s="266"/>
      <c r="J194" s="267">
        <f>ROUND(I194*H194,2)</f>
        <v>0</v>
      </c>
      <c r="K194" s="268"/>
      <c r="L194" s="269"/>
      <c r="M194" s="270" t="s">
        <v>19</v>
      </c>
      <c r="N194" s="271" t="s">
        <v>44</v>
      </c>
      <c r="O194" s="87"/>
      <c r="P194" s="218">
        <f>O194*H194</f>
        <v>0</v>
      </c>
      <c r="Q194" s="218">
        <v>0.00042999999999999999</v>
      </c>
      <c r="R194" s="218">
        <f>Q194*H194</f>
        <v>0.00085999999999999998</v>
      </c>
      <c r="S194" s="218">
        <v>0</v>
      </c>
      <c r="T194" s="219">
        <f>S194*H194</f>
        <v>0</v>
      </c>
      <c r="U194" s="41"/>
      <c r="V194" s="41"/>
      <c r="W194" s="41"/>
      <c r="X194" s="41"/>
      <c r="Y194" s="41"/>
      <c r="Z194" s="41"/>
      <c r="AA194" s="41"/>
      <c r="AB194" s="41"/>
      <c r="AC194" s="41"/>
      <c r="AD194" s="41"/>
      <c r="AE194" s="41"/>
      <c r="AR194" s="220" t="s">
        <v>196</v>
      </c>
      <c r="AT194" s="220" t="s">
        <v>242</v>
      </c>
      <c r="AU194" s="220" t="s">
        <v>83</v>
      </c>
      <c r="AY194" s="20" t="s">
        <v>146</v>
      </c>
      <c r="BE194" s="221">
        <f>IF(N194="základní",J194,0)</f>
        <v>0</v>
      </c>
      <c r="BF194" s="221">
        <f>IF(N194="snížená",J194,0)</f>
        <v>0</v>
      </c>
      <c r="BG194" s="221">
        <f>IF(N194="zákl. přenesená",J194,0)</f>
        <v>0</v>
      </c>
      <c r="BH194" s="221">
        <f>IF(N194="sníž. přenesená",J194,0)</f>
        <v>0</v>
      </c>
      <c r="BI194" s="221">
        <f>IF(N194="nulová",J194,0)</f>
        <v>0</v>
      </c>
      <c r="BJ194" s="20" t="s">
        <v>81</v>
      </c>
      <c r="BK194" s="221">
        <f>ROUND(I194*H194,2)</f>
        <v>0</v>
      </c>
      <c r="BL194" s="20" t="s">
        <v>152</v>
      </c>
      <c r="BM194" s="220" t="s">
        <v>1290</v>
      </c>
    </row>
    <row r="195" s="2" customFormat="1" ht="16.5" customHeight="1">
      <c r="A195" s="41"/>
      <c r="B195" s="42"/>
      <c r="C195" s="261" t="s">
        <v>371</v>
      </c>
      <c r="D195" s="261" t="s">
        <v>242</v>
      </c>
      <c r="E195" s="262" t="s">
        <v>1291</v>
      </c>
      <c r="F195" s="263" t="s">
        <v>1292</v>
      </c>
      <c r="G195" s="264" t="s">
        <v>269</v>
      </c>
      <c r="H195" s="265">
        <v>3</v>
      </c>
      <c r="I195" s="266"/>
      <c r="J195" s="267">
        <f>ROUND(I195*H195,2)</f>
        <v>0</v>
      </c>
      <c r="K195" s="268"/>
      <c r="L195" s="269"/>
      <c r="M195" s="270" t="s">
        <v>19</v>
      </c>
      <c r="N195" s="271" t="s">
        <v>44</v>
      </c>
      <c r="O195" s="87"/>
      <c r="P195" s="218">
        <f>O195*H195</f>
        <v>0</v>
      </c>
      <c r="Q195" s="218">
        <v>0.0014499999999999999</v>
      </c>
      <c r="R195" s="218">
        <f>Q195*H195</f>
        <v>0.0043499999999999997</v>
      </c>
      <c r="S195" s="218">
        <v>0</v>
      </c>
      <c r="T195" s="219">
        <f>S195*H195</f>
        <v>0</v>
      </c>
      <c r="U195" s="41"/>
      <c r="V195" s="41"/>
      <c r="W195" s="41"/>
      <c r="X195" s="41"/>
      <c r="Y195" s="41"/>
      <c r="Z195" s="41"/>
      <c r="AA195" s="41"/>
      <c r="AB195" s="41"/>
      <c r="AC195" s="41"/>
      <c r="AD195" s="41"/>
      <c r="AE195" s="41"/>
      <c r="AR195" s="220" t="s">
        <v>196</v>
      </c>
      <c r="AT195" s="220" t="s">
        <v>242</v>
      </c>
      <c r="AU195" s="220" t="s">
        <v>83</v>
      </c>
      <c r="AY195" s="20" t="s">
        <v>146</v>
      </c>
      <c r="BE195" s="221">
        <f>IF(N195="základní",J195,0)</f>
        <v>0</v>
      </c>
      <c r="BF195" s="221">
        <f>IF(N195="snížená",J195,0)</f>
        <v>0</v>
      </c>
      <c r="BG195" s="221">
        <f>IF(N195="zákl. přenesená",J195,0)</f>
        <v>0</v>
      </c>
      <c r="BH195" s="221">
        <f>IF(N195="sníž. přenesená",J195,0)</f>
        <v>0</v>
      </c>
      <c r="BI195" s="221">
        <f>IF(N195="nulová",J195,0)</f>
        <v>0</v>
      </c>
      <c r="BJ195" s="20" t="s">
        <v>81</v>
      </c>
      <c r="BK195" s="221">
        <f>ROUND(I195*H195,2)</f>
        <v>0</v>
      </c>
      <c r="BL195" s="20" t="s">
        <v>152</v>
      </c>
      <c r="BM195" s="220" t="s">
        <v>1293</v>
      </c>
    </row>
    <row r="196" s="2" customFormat="1" ht="24.15" customHeight="1">
      <c r="A196" s="41"/>
      <c r="B196" s="42"/>
      <c r="C196" s="208" t="s">
        <v>377</v>
      </c>
      <c r="D196" s="208" t="s">
        <v>148</v>
      </c>
      <c r="E196" s="209" t="s">
        <v>1294</v>
      </c>
      <c r="F196" s="210" t="s">
        <v>1295</v>
      </c>
      <c r="G196" s="211" t="s">
        <v>269</v>
      </c>
      <c r="H196" s="212">
        <v>2</v>
      </c>
      <c r="I196" s="213"/>
      <c r="J196" s="214">
        <f>ROUND(I196*H196,2)</f>
        <v>0</v>
      </c>
      <c r="K196" s="215"/>
      <c r="L196" s="47"/>
      <c r="M196" s="216" t="s">
        <v>19</v>
      </c>
      <c r="N196" s="217" t="s">
        <v>44</v>
      </c>
      <c r="O196" s="87"/>
      <c r="P196" s="218">
        <f>O196*H196</f>
        <v>0</v>
      </c>
      <c r="Q196" s="218">
        <v>0</v>
      </c>
      <c r="R196" s="218">
        <f>Q196*H196</f>
        <v>0</v>
      </c>
      <c r="S196" s="218">
        <v>0</v>
      </c>
      <c r="T196" s="219">
        <f>S196*H196</f>
        <v>0</v>
      </c>
      <c r="U196" s="41"/>
      <c r="V196" s="41"/>
      <c r="W196" s="41"/>
      <c r="X196" s="41"/>
      <c r="Y196" s="41"/>
      <c r="Z196" s="41"/>
      <c r="AA196" s="41"/>
      <c r="AB196" s="41"/>
      <c r="AC196" s="41"/>
      <c r="AD196" s="41"/>
      <c r="AE196" s="41"/>
      <c r="AR196" s="220" t="s">
        <v>152</v>
      </c>
      <c r="AT196" s="220" t="s">
        <v>148</v>
      </c>
      <c r="AU196" s="220" t="s">
        <v>83</v>
      </c>
      <c r="AY196" s="20" t="s">
        <v>146</v>
      </c>
      <c r="BE196" s="221">
        <f>IF(N196="základní",J196,0)</f>
        <v>0</v>
      </c>
      <c r="BF196" s="221">
        <f>IF(N196="snížená",J196,0)</f>
        <v>0</v>
      </c>
      <c r="BG196" s="221">
        <f>IF(N196="zákl. přenesená",J196,0)</f>
        <v>0</v>
      </c>
      <c r="BH196" s="221">
        <f>IF(N196="sníž. přenesená",J196,0)</f>
        <v>0</v>
      </c>
      <c r="BI196" s="221">
        <f>IF(N196="nulová",J196,0)</f>
        <v>0</v>
      </c>
      <c r="BJ196" s="20" t="s">
        <v>81</v>
      </c>
      <c r="BK196" s="221">
        <f>ROUND(I196*H196,2)</f>
        <v>0</v>
      </c>
      <c r="BL196" s="20" t="s">
        <v>152</v>
      </c>
      <c r="BM196" s="220" t="s">
        <v>1296</v>
      </c>
    </row>
    <row r="197" s="2" customFormat="1">
      <c r="A197" s="41"/>
      <c r="B197" s="42"/>
      <c r="C197" s="43"/>
      <c r="D197" s="222" t="s">
        <v>154</v>
      </c>
      <c r="E197" s="43"/>
      <c r="F197" s="223" t="s">
        <v>1297</v>
      </c>
      <c r="G197" s="43"/>
      <c r="H197" s="43"/>
      <c r="I197" s="224"/>
      <c r="J197" s="43"/>
      <c r="K197" s="43"/>
      <c r="L197" s="47"/>
      <c r="M197" s="225"/>
      <c r="N197" s="226"/>
      <c r="O197" s="87"/>
      <c r="P197" s="87"/>
      <c r="Q197" s="87"/>
      <c r="R197" s="87"/>
      <c r="S197" s="87"/>
      <c r="T197" s="88"/>
      <c r="U197" s="41"/>
      <c r="V197" s="41"/>
      <c r="W197" s="41"/>
      <c r="X197" s="41"/>
      <c r="Y197" s="41"/>
      <c r="Z197" s="41"/>
      <c r="AA197" s="41"/>
      <c r="AB197" s="41"/>
      <c r="AC197" s="41"/>
      <c r="AD197" s="41"/>
      <c r="AE197" s="41"/>
      <c r="AT197" s="20" t="s">
        <v>154</v>
      </c>
      <c r="AU197" s="20" t="s">
        <v>83</v>
      </c>
    </row>
    <row r="198" s="2" customFormat="1" ht="24.15" customHeight="1">
      <c r="A198" s="41"/>
      <c r="B198" s="42"/>
      <c r="C198" s="208" t="s">
        <v>383</v>
      </c>
      <c r="D198" s="208" t="s">
        <v>148</v>
      </c>
      <c r="E198" s="209" t="s">
        <v>1298</v>
      </c>
      <c r="F198" s="210" t="s">
        <v>1299</v>
      </c>
      <c r="G198" s="211" t="s">
        <v>269</v>
      </c>
      <c r="H198" s="212">
        <v>1</v>
      </c>
      <c r="I198" s="213"/>
      <c r="J198" s="214">
        <f>ROUND(I198*H198,2)</f>
        <v>0</v>
      </c>
      <c r="K198" s="215"/>
      <c r="L198" s="47"/>
      <c r="M198" s="216" t="s">
        <v>19</v>
      </c>
      <c r="N198" s="217" t="s">
        <v>44</v>
      </c>
      <c r="O198" s="87"/>
      <c r="P198" s="218">
        <f>O198*H198</f>
        <v>0</v>
      </c>
      <c r="Q198" s="218">
        <v>0</v>
      </c>
      <c r="R198" s="218">
        <f>Q198*H198</f>
        <v>0</v>
      </c>
      <c r="S198" s="218">
        <v>0</v>
      </c>
      <c r="T198" s="219">
        <f>S198*H198</f>
        <v>0</v>
      </c>
      <c r="U198" s="41"/>
      <c r="V198" s="41"/>
      <c r="W198" s="41"/>
      <c r="X198" s="41"/>
      <c r="Y198" s="41"/>
      <c r="Z198" s="41"/>
      <c r="AA198" s="41"/>
      <c r="AB198" s="41"/>
      <c r="AC198" s="41"/>
      <c r="AD198" s="41"/>
      <c r="AE198" s="41"/>
      <c r="AR198" s="220" t="s">
        <v>152</v>
      </c>
      <c r="AT198" s="220" t="s">
        <v>148</v>
      </c>
      <c r="AU198" s="220" t="s">
        <v>83</v>
      </c>
      <c r="AY198" s="20" t="s">
        <v>146</v>
      </c>
      <c r="BE198" s="221">
        <f>IF(N198="základní",J198,0)</f>
        <v>0</v>
      </c>
      <c r="BF198" s="221">
        <f>IF(N198="snížená",J198,0)</f>
        <v>0</v>
      </c>
      <c r="BG198" s="221">
        <f>IF(N198="zákl. přenesená",J198,0)</f>
        <v>0</v>
      </c>
      <c r="BH198" s="221">
        <f>IF(N198="sníž. přenesená",J198,0)</f>
        <v>0</v>
      </c>
      <c r="BI198" s="221">
        <f>IF(N198="nulová",J198,0)</f>
        <v>0</v>
      </c>
      <c r="BJ198" s="20" t="s">
        <v>81</v>
      </c>
      <c r="BK198" s="221">
        <f>ROUND(I198*H198,2)</f>
        <v>0</v>
      </c>
      <c r="BL198" s="20" t="s">
        <v>152</v>
      </c>
      <c r="BM198" s="220" t="s">
        <v>1300</v>
      </c>
    </row>
    <row r="199" s="2" customFormat="1">
      <c r="A199" s="41"/>
      <c r="B199" s="42"/>
      <c r="C199" s="43"/>
      <c r="D199" s="222" t="s">
        <v>154</v>
      </c>
      <c r="E199" s="43"/>
      <c r="F199" s="223" t="s">
        <v>1301</v>
      </c>
      <c r="G199" s="43"/>
      <c r="H199" s="43"/>
      <c r="I199" s="224"/>
      <c r="J199" s="43"/>
      <c r="K199" s="43"/>
      <c r="L199" s="47"/>
      <c r="M199" s="225"/>
      <c r="N199" s="226"/>
      <c r="O199" s="87"/>
      <c r="P199" s="87"/>
      <c r="Q199" s="87"/>
      <c r="R199" s="87"/>
      <c r="S199" s="87"/>
      <c r="T199" s="88"/>
      <c r="U199" s="41"/>
      <c r="V199" s="41"/>
      <c r="W199" s="41"/>
      <c r="X199" s="41"/>
      <c r="Y199" s="41"/>
      <c r="Z199" s="41"/>
      <c r="AA199" s="41"/>
      <c r="AB199" s="41"/>
      <c r="AC199" s="41"/>
      <c r="AD199" s="41"/>
      <c r="AE199" s="41"/>
      <c r="AT199" s="20" t="s">
        <v>154</v>
      </c>
      <c r="AU199" s="20" t="s">
        <v>83</v>
      </c>
    </row>
    <row r="200" s="2" customFormat="1" ht="16.5" customHeight="1">
      <c r="A200" s="41"/>
      <c r="B200" s="42"/>
      <c r="C200" s="208" t="s">
        <v>388</v>
      </c>
      <c r="D200" s="208" t="s">
        <v>148</v>
      </c>
      <c r="E200" s="209" t="s">
        <v>1176</v>
      </c>
      <c r="F200" s="210" t="s">
        <v>1177</v>
      </c>
      <c r="G200" s="211" t="s">
        <v>261</v>
      </c>
      <c r="H200" s="212">
        <v>107.2</v>
      </c>
      <c r="I200" s="213"/>
      <c r="J200" s="214">
        <f>ROUND(I200*H200,2)</f>
        <v>0</v>
      </c>
      <c r="K200" s="215"/>
      <c r="L200" s="47"/>
      <c r="M200" s="216" t="s">
        <v>19</v>
      </c>
      <c r="N200" s="217" t="s">
        <v>44</v>
      </c>
      <c r="O200" s="87"/>
      <c r="P200" s="218">
        <f>O200*H200</f>
        <v>0</v>
      </c>
      <c r="Q200" s="218">
        <v>0</v>
      </c>
      <c r="R200" s="218">
        <f>Q200*H200</f>
        <v>0</v>
      </c>
      <c r="S200" s="218">
        <v>0</v>
      </c>
      <c r="T200" s="219">
        <f>S200*H200</f>
        <v>0</v>
      </c>
      <c r="U200" s="41"/>
      <c r="V200" s="41"/>
      <c r="W200" s="41"/>
      <c r="X200" s="41"/>
      <c r="Y200" s="41"/>
      <c r="Z200" s="41"/>
      <c r="AA200" s="41"/>
      <c r="AB200" s="41"/>
      <c r="AC200" s="41"/>
      <c r="AD200" s="41"/>
      <c r="AE200" s="41"/>
      <c r="AR200" s="220" t="s">
        <v>152</v>
      </c>
      <c r="AT200" s="220" t="s">
        <v>148</v>
      </c>
      <c r="AU200" s="220" t="s">
        <v>83</v>
      </c>
      <c r="AY200" s="20" t="s">
        <v>146</v>
      </c>
      <c r="BE200" s="221">
        <f>IF(N200="základní",J200,0)</f>
        <v>0</v>
      </c>
      <c r="BF200" s="221">
        <f>IF(N200="snížená",J200,0)</f>
        <v>0</v>
      </c>
      <c r="BG200" s="221">
        <f>IF(N200="zákl. přenesená",J200,0)</f>
        <v>0</v>
      </c>
      <c r="BH200" s="221">
        <f>IF(N200="sníž. přenesená",J200,0)</f>
        <v>0</v>
      </c>
      <c r="BI200" s="221">
        <f>IF(N200="nulová",J200,0)</f>
        <v>0</v>
      </c>
      <c r="BJ200" s="20" t="s">
        <v>81</v>
      </c>
      <c r="BK200" s="221">
        <f>ROUND(I200*H200,2)</f>
        <v>0</v>
      </c>
      <c r="BL200" s="20" t="s">
        <v>152</v>
      </c>
      <c r="BM200" s="220" t="s">
        <v>1302</v>
      </c>
    </row>
    <row r="201" s="2" customFormat="1">
      <c r="A201" s="41"/>
      <c r="B201" s="42"/>
      <c r="C201" s="43"/>
      <c r="D201" s="222" t="s">
        <v>154</v>
      </c>
      <c r="E201" s="43"/>
      <c r="F201" s="223" t="s">
        <v>1179</v>
      </c>
      <c r="G201" s="43"/>
      <c r="H201" s="43"/>
      <c r="I201" s="224"/>
      <c r="J201" s="43"/>
      <c r="K201" s="43"/>
      <c r="L201" s="47"/>
      <c r="M201" s="225"/>
      <c r="N201" s="226"/>
      <c r="O201" s="87"/>
      <c r="P201" s="87"/>
      <c r="Q201" s="87"/>
      <c r="R201" s="87"/>
      <c r="S201" s="87"/>
      <c r="T201" s="88"/>
      <c r="U201" s="41"/>
      <c r="V201" s="41"/>
      <c r="W201" s="41"/>
      <c r="X201" s="41"/>
      <c r="Y201" s="41"/>
      <c r="Z201" s="41"/>
      <c r="AA201" s="41"/>
      <c r="AB201" s="41"/>
      <c r="AC201" s="41"/>
      <c r="AD201" s="41"/>
      <c r="AE201" s="41"/>
      <c r="AT201" s="20" t="s">
        <v>154</v>
      </c>
      <c r="AU201" s="20" t="s">
        <v>83</v>
      </c>
    </row>
    <row r="202" s="2" customFormat="1" ht="21.75" customHeight="1">
      <c r="A202" s="41"/>
      <c r="B202" s="42"/>
      <c r="C202" s="208" t="s">
        <v>392</v>
      </c>
      <c r="D202" s="208" t="s">
        <v>148</v>
      </c>
      <c r="E202" s="209" t="s">
        <v>1303</v>
      </c>
      <c r="F202" s="210" t="s">
        <v>1304</v>
      </c>
      <c r="G202" s="211" t="s">
        <v>269</v>
      </c>
      <c r="H202" s="212">
        <v>1</v>
      </c>
      <c r="I202" s="213"/>
      <c r="J202" s="214">
        <f>ROUND(I202*H202,2)</f>
        <v>0</v>
      </c>
      <c r="K202" s="215"/>
      <c r="L202" s="47"/>
      <c r="M202" s="216" t="s">
        <v>19</v>
      </c>
      <c r="N202" s="217" t="s">
        <v>44</v>
      </c>
      <c r="O202" s="87"/>
      <c r="P202" s="218">
        <f>O202*H202</f>
        <v>0</v>
      </c>
      <c r="Q202" s="218">
        <v>0.089999999999999997</v>
      </c>
      <c r="R202" s="218">
        <f>Q202*H202</f>
        <v>0.089999999999999997</v>
      </c>
      <c r="S202" s="218">
        <v>0</v>
      </c>
      <c r="T202" s="219">
        <f>S202*H202</f>
        <v>0</v>
      </c>
      <c r="U202" s="41"/>
      <c r="V202" s="41"/>
      <c r="W202" s="41"/>
      <c r="X202" s="41"/>
      <c r="Y202" s="41"/>
      <c r="Z202" s="41"/>
      <c r="AA202" s="41"/>
      <c r="AB202" s="41"/>
      <c r="AC202" s="41"/>
      <c r="AD202" s="41"/>
      <c r="AE202" s="41"/>
      <c r="AR202" s="220" t="s">
        <v>152</v>
      </c>
      <c r="AT202" s="220" t="s">
        <v>148</v>
      </c>
      <c r="AU202" s="220" t="s">
        <v>83</v>
      </c>
      <c r="AY202" s="20" t="s">
        <v>146</v>
      </c>
      <c r="BE202" s="221">
        <f>IF(N202="základní",J202,0)</f>
        <v>0</v>
      </c>
      <c r="BF202" s="221">
        <f>IF(N202="snížená",J202,0)</f>
        <v>0</v>
      </c>
      <c r="BG202" s="221">
        <f>IF(N202="zákl. přenesená",J202,0)</f>
        <v>0</v>
      </c>
      <c r="BH202" s="221">
        <f>IF(N202="sníž. přenesená",J202,0)</f>
        <v>0</v>
      </c>
      <c r="BI202" s="221">
        <f>IF(N202="nulová",J202,0)</f>
        <v>0</v>
      </c>
      <c r="BJ202" s="20" t="s">
        <v>81</v>
      </c>
      <c r="BK202" s="221">
        <f>ROUND(I202*H202,2)</f>
        <v>0</v>
      </c>
      <c r="BL202" s="20" t="s">
        <v>152</v>
      </c>
      <c r="BM202" s="220" t="s">
        <v>1305</v>
      </c>
    </row>
    <row r="203" s="2" customFormat="1">
      <c r="A203" s="41"/>
      <c r="B203" s="42"/>
      <c r="C203" s="43"/>
      <c r="D203" s="222" t="s">
        <v>154</v>
      </c>
      <c r="E203" s="43"/>
      <c r="F203" s="223" t="s">
        <v>1306</v>
      </c>
      <c r="G203" s="43"/>
      <c r="H203" s="43"/>
      <c r="I203" s="224"/>
      <c r="J203" s="43"/>
      <c r="K203" s="43"/>
      <c r="L203" s="47"/>
      <c r="M203" s="225"/>
      <c r="N203" s="226"/>
      <c r="O203" s="87"/>
      <c r="P203" s="87"/>
      <c r="Q203" s="87"/>
      <c r="R203" s="87"/>
      <c r="S203" s="87"/>
      <c r="T203" s="88"/>
      <c r="U203" s="41"/>
      <c r="V203" s="41"/>
      <c r="W203" s="41"/>
      <c r="X203" s="41"/>
      <c r="Y203" s="41"/>
      <c r="Z203" s="41"/>
      <c r="AA203" s="41"/>
      <c r="AB203" s="41"/>
      <c r="AC203" s="41"/>
      <c r="AD203" s="41"/>
      <c r="AE203" s="41"/>
      <c r="AT203" s="20" t="s">
        <v>154</v>
      </c>
      <c r="AU203" s="20" t="s">
        <v>83</v>
      </c>
    </row>
    <row r="204" s="2" customFormat="1" ht="16.5" customHeight="1">
      <c r="A204" s="41"/>
      <c r="B204" s="42"/>
      <c r="C204" s="261" t="s">
        <v>397</v>
      </c>
      <c r="D204" s="261" t="s">
        <v>242</v>
      </c>
      <c r="E204" s="262" t="s">
        <v>273</v>
      </c>
      <c r="F204" s="263" t="s">
        <v>1307</v>
      </c>
      <c r="G204" s="264" t="s">
        <v>269</v>
      </c>
      <c r="H204" s="265">
        <v>1</v>
      </c>
      <c r="I204" s="266"/>
      <c r="J204" s="267">
        <f>ROUND(I204*H204,2)</f>
        <v>0</v>
      </c>
      <c r="K204" s="268"/>
      <c r="L204" s="269"/>
      <c r="M204" s="270" t="s">
        <v>19</v>
      </c>
      <c r="N204" s="271" t="s">
        <v>44</v>
      </c>
      <c r="O204" s="87"/>
      <c r="P204" s="218">
        <f>O204*H204</f>
        <v>0</v>
      </c>
      <c r="Q204" s="218">
        <v>0</v>
      </c>
      <c r="R204" s="218">
        <f>Q204*H204</f>
        <v>0</v>
      </c>
      <c r="S204" s="218">
        <v>0</v>
      </c>
      <c r="T204" s="219">
        <f>S204*H204</f>
        <v>0</v>
      </c>
      <c r="U204" s="41"/>
      <c r="V204" s="41"/>
      <c r="W204" s="41"/>
      <c r="X204" s="41"/>
      <c r="Y204" s="41"/>
      <c r="Z204" s="41"/>
      <c r="AA204" s="41"/>
      <c r="AB204" s="41"/>
      <c r="AC204" s="41"/>
      <c r="AD204" s="41"/>
      <c r="AE204" s="41"/>
      <c r="AR204" s="220" t="s">
        <v>196</v>
      </c>
      <c r="AT204" s="220" t="s">
        <v>242</v>
      </c>
      <c r="AU204" s="220" t="s">
        <v>83</v>
      </c>
      <c r="AY204" s="20" t="s">
        <v>146</v>
      </c>
      <c r="BE204" s="221">
        <f>IF(N204="základní",J204,0)</f>
        <v>0</v>
      </c>
      <c r="BF204" s="221">
        <f>IF(N204="snížená",J204,0)</f>
        <v>0</v>
      </c>
      <c r="BG204" s="221">
        <f>IF(N204="zákl. přenesená",J204,0)</f>
        <v>0</v>
      </c>
      <c r="BH204" s="221">
        <f>IF(N204="sníž. přenesená",J204,0)</f>
        <v>0</v>
      </c>
      <c r="BI204" s="221">
        <f>IF(N204="nulová",J204,0)</f>
        <v>0</v>
      </c>
      <c r="BJ204" s="20" t="s">
        <v>81</v>
      </c>
      <c r="BK204" s="221">
        <f>ROUND(I204*H204,2)</f>
        <v>0</v>
      </c>
      <c r="BL204" s="20" t="s">
        <v>152</v>
      </c>
      <c r="BM204" s="220" t="s">
        <v>1308</v>
      </c>
    </row>
    <row r="205" s="2" customFormat="1" ht="16.5" customHeight="1">
      <c r="A205" s="41"/>
      <c r="B205" s="42"/>
      <c r="C205" s="208" t="s">
        <v>401</v>
      </c>
      <c r="D205" s="208" t="s">
        <v>148</v>
      </c>
      <c r="E205" s="209" t="s">
        <v>1184</v>
      </c>
      <c r="F205" s="210" t="s">
        <v>1185</v>
      </c>
      <c r="G205" s="211" t="s">
        <v>261</v>
      </c>
      <c r="H205" s="212">
        <v>117.92</v>
      </c>
      <c r="I205" s="213"/>
      <c r="J205" s="214">
        <f>ROUND(I205*H205,2)</f>
        <v>0</v>
      </c>
      <c r="K205" s="215"/>
      <c r="L205" s="47"/>
      <c r="M205" s="216" t="s">
        <v>19</v>
      </c>
      <c r="N205" s="217" t="s">
        <v>44</v>
      </c>
      <c r="O205" s="87"/>
      <c r="P205" s="218">
        <f>O205*H205</f>
        <v>0</v>
      </c>
      <c r="Q205" s="218">
        <v>0.00019000000000000001</v>
      </c>
      <c r="R205" s="218">
        <f>Q205*H205</f>
        <v>0.022404800000000002</v>
      </c>
      <c r="S205" s="218">
        <v>0</v>
      </c>
      <c r="T205" s="219">
        <f>S205*H205</f>
        <v>0</v>
      </c>
      <c r="U205" s="41"/>
      <c r="V205" s="41"/>
      <c r="W205" s="41"/>
      <c r="X205" s="41"/>
      <c r="Y205" s="41"/>
      <c r="Z205" s="41"/>
      <c r="AA205" s="41"/>
      <c r="AB205" s="41"/>
      <c r="AC205" s="41"/>
      <c r="AD205" s="41"/>
      <c r="AE205" s="41"/>
      <c r="AR205" s="220" t="s">
        <v>152</v>
      </c>
      <c r="AT205" s="220" t="s">
        <v>148</v>
      </c>
      <c r="AU205" s="220" t="s">
        <v>83</v>
      </c>
      <c r="AY205" s="20" t="s">
        <v>146</v>
      </c>
      <c r="BE205" s="221">
        <f>IF(N205="základní",J205,0)</f>
        <v>0</v>
      </c>
      <c r="BF205" s="221">
        <f>IF(N205="snížená",J205,0)</f>
        <v>0</v>
      </c>
      <c r="BG205" s="221">
        <f>IF(N205="zákl. přenesená",J205,0)</f>
        <v>0</v>
      </c>
      <c r="BH205" s="221">
        <f>IF(N205="sníž. přenesená",J205,0)</f>
        <v>0</v>
      </c>
      <c r="BI205" s="221">
        <f>IF(N205="nulová",J205,0)</f>
        <v>0</v>
      </c>
      <c r="BJ205" s="20" t="s">
        <v>81</v>
      </c>
      <c r="BK205" s="221">
        <f>ROUND(I205*H205,2)</f>
        <v>0</v>
      </c>
      <c r="BL205" s="20" t="s">
        <v>152</v>
      </c>
      <c r="BM205" s="220" t="s">
        <v>1309</v>
      </c>
    </row>
    <row r="206" s="2" customFormat="1">
      <c r="A206" s="41"/>
      <c r="B206" s="42"/>
      <c r="C206" s="43"/>
      <c r="D206" s="222" t="s">
        <v>154</v>
      </c>
      <c r="E206" s="43"/>
      <c r="F206" s="223" t="s">
        <v>1187</v>
      </c>
      <c r="G206" s="43"/>
      <c r="H206" s="43"/>
      <c r="I206" s="224"/>
      <c r="J206" s="43"/>
      <c r="K206" s="43"/>
      <c r="L206" s="47"/>
      <c r="M206" s="225"/>
      <c r="N206" s="226"/>
      <c r="O206" s="87"/>
      <c r="P206" s="87"/>
      <c r="Q206" s="87"/>
      <c r="R206" s="87"/>
      <c r="S206" s="87"/>
      <c r="T206" s="88"/>
      <c r="U206" s="41"/>
      <c r="V206" s="41"/>
      <c r="W206" s="41"/>
      <c r="X206" s="41"/>
      <c r="Y206" s="41"/>
      <c r="Z206" s="41"/>
      <c r="AA206" s="41"/>
      <c r="AB206" s="41"/>
      <c r="AC206" s="41"/>
      <c r="AD206" s="41"/>
      <c r="AE206" s="41"/>
      <c r="AT206" s="20" t="s">
        <v>154</v>
      </c>
      <c r="AU206" s="20" t="s">
        <v>83</v>
      </c>
    </row>
    <row r="207" s="2" customFormat="1" ht="16.5" customHeight="1">
      <c r="A207" s="41"/>
      <c r="B207" s="42"/>
      <c r="C207" s="208" t="s">
        <v>406</v>
      </c>
      <c r="D207" s="208" t="s">
        <v>148</v>
      </c>
      <c r="E207" s="209" t="s">
        <v>1189</v>
      </c>
      <c r="F207" s="210" t="s">
        <v>1190</v>
      </c>
      <c r="G207" s="211" t="s">
        <v>261</v>
      </c>
      <c r="H207" s="212">
        <v>107.2</v>
      </c>
      <c r="I207" s="213"/>
      <c r="J207" s="214">
        <f>ROUND(I207*H207,2)</f>
        <v>0</v>
      </c>
      <c r="K207" s="215"/>
      <c r="L207" s="47"/>
      <c r="M207" s="216" t="s">
        <v>19</v>
      </c>
      <c r="N207" s="217" t="s">
        <v>44</v>
      </c>
      <c r="O207" s="87"/>
      <c r="P207" s="218">
        <f>O207*H207</f>
        <v>0</v>
      </c>
      <c r="Q207" s="218">
        <v>9.0000000000000006E-05</v>
      </c>
      <c r="R207" s="218">
        <f>Q207*H207</f>
        <v>0.0096480000000000003</v>
      </c>
      <c r="S207" s="218">
        <v>0</v>
      </c>
      <c r="T207" s="219">
        <f>S207*H207</f>
        <v>0</v>
      </c>
      <c r="U207" s="41"/>
      <c r="V207" s="41"/>
      <c r="W207" s="41"/>
      <c r="X207" s="41"/>
      <c r="Y207" s="41"/>
      <c r="Z207" s="41"/>
      <c r="AA207" s="41"/>
      <c r="AB207" s="41"/>
      <c r="AC207" s="41"/>
      <c r="AD207" s="41"/>
      <c r="AE207" s="41"/>
      <c r="AR207" s="220" t="s">
        <v>152</v>
      </c>
      <c r="AT207" s="220" t="s">
        <v>148</v>
      </c>
      <c r="AU207" s="220" t="s">
        <v>83</v>
      </c>
      <c r="AY207" s="20" t="s">
        <v>146</v>
      </c>
      <c r="BE207" s="221">
        <f>IF(N207="základní",J207,0)</f>
        <v>0</v>
      </c>
      <c r="BF207" s="221">
        <f>IF(N207="snížená",J207,0)</f>
        <v>0</v>
      </c>
      <c r="BG207" s="221">
        <f>IF(N207="zákl. přenesená",J207,0)</f>
        <v>0</v>
      </c>
      <c r="BH207" s="221">
        <f>IF(N207="sníž. přenesená",J207,0)</f>
        <v>0</v>
      </c>
      <c r="BI207" s="221">
        <f>IF(N207="nulová",J207,0)</f>
        <v>0</v>
      </c>
      <c r="BJ207" s="20" t="s">
        <v>81</v>
      </c>
      <c r="BK207" s="221">
        <f>ROUND(I207*H207,2)</f>
        <v>0</v>
      </c>
      <c r="BL207" s="20" t="s">
        <v>152</v>
      </c>
      <c r="BM207" s="220" t="s">
        <v>1310</v>
      </c>
    </row>
    <row r="208" s="2" customFormat="1">
      <c r="A208" s="41"/>
      <c r="B208" s="42"/>
      <c r="C208" s="43"/>
      <c r="D208" s="222" t="s">
        <v>154</v>
      </c>
      <c r="E208" s="43"/>
      <c r="F208" s="223" t="s">
        <v>1192</v>
      </c>
      <c r="G208" s="43"/>
      <c r="H208" s="43"/>
      <c r="I208" s="224"/>
      <c r="J208" s="43"/>
      <c r="K208" s="43"/>
      <c r="L208" s="47"/>
      <c r="M208" s="225"/>
      <c r="N208" s="226"/>
      <c r="O208" s="87"/>
      <c r="P208" s="87"/>
      <c r="Q208" s="87"/>
      <c r="R208" s="87"/>
      <c r="S208" s="87"/>
      <c r="T208" s="88"/>
      <c r="U208" s="41"/>
      <c r="V208" s="41"/>
      <c r="W208" s="41"/>
      <c r="X208" s="41"/>
      <c r="Y208" s="41"/>
      <c r="Z208" s="41"/>
      <c r="AA208" s="41"/>
      <c r="AB208" s="41"/>
      <c r="AC208" s="41"/>
      <c r="AD208" s="41"/>
      <c r="AE208" s="41"/>
      <c r="AT208" s="20" t="s">
        <v>154</v>
      </c>
      <c r="AU208" s="20" t="s">
        <v>83</v>
      </c>
    </row>
    <row r="209" s="2" customFormat="1" ht="16.5" customHeight="1">
      <c r="A209" s="41"/>
      <c r="B209" s="42"/>
      <c r="C209" s="208" t="s">
        <v>410</v>
      </c>
      <c r="D209" s="208" t="s">
        <v>148</v>
      </c>
      <c r="E209" s="209" t="s">
        <v>1170</v>
      </c>
      <c r="F209" s="210" t="s">
        <v>1311</v>
      </c>
      <c r="G209" s="211" t="s">
        <v>1312</v>
      </c>
      <c r="H209" s="212">
        <v>1</v>
      </c>
      <c r="I209" s="213"/>
      <c r="J209" s="214">
        <f>ROUND(I209*H209,2)</f>
        <v>0</v>
      </c>
      <c r="K209" s="215"/>
      <c r="L209" s="47"/>
      <c r="M209" s="216" t="s">
        <v>19</v>
      </c>
      <c r="N209" s="217" t="s">
        <v>44</v>
      </c>
      <c r="O209" s="87"/>
      <c r="P209" s="218">
        <f>O209*H209</f>
        <v>0</v>
      </c>
      <c r="Q209" s="218">
        <v>0</v>
      </c>
      <c r="R209" s="218">
        <f>Q209*H209</f>
        <v>0</v>
      </c>
      <c r="S209" s="218">
        <v>0</v>
      </c>
      <c r="T209" s="219">
        <f>S209*H209</f>
        <v>0</v>
      </c>
      <c r="U209" s="41"/>
      <c r="V209" s="41"/>
      <c r="W209" s="41"/>
      <c r="X209" s="41"/>
      <c r="Y209" s="41"/>
      <c r="Z209" s="41"/>
      <c r="AA209" s="41"/>
      <c r="AB209" s="41"/>
      <c r="AC209" s="41"/>
      <c r="AD209" s="41"/>
      <c r="AE209" s="41"/>
      <c r="AR209" s="220" t="s">
        <v>152</v>
      </c>
      <c r="AT209" s="220" t="s">
        <v>148</v>
      </c>
      <c r="AU209" s="220" t="s">
        <v>83</v>
      </c>
      <c r="AY209" s="20" t="s">
        <v>146</v>
      </c>
      <c r="BE209" s="221">
        <f>IF(N209="základní",J209,0)</f>
        <v>0</v>
      </c>
      <c r="BF209" s="221">
        <f>IF(N209="snížená",J209,0)</f>
        <v>0</v>
      </c>
      <c r="BG209" s="221">
        <f>IF(N209="zákl. přenesená",J209,0)</f>
        <v>0</v>
      </c>
      <c r="BH209" s="221">
        <f>IF(N209="sníž. přenesená",J209,0)</f>
        <v>0</v>
      </c>
      <c r="BI209" s="221">
        <f>IF(N209="nulová",J209,0)</f>
        <v>0</v>
      </c>
      <c r="BJ209" s="20" t="s">
        <v>81</v>
      </c>
      <c r="BK209" s="221">
        <f>ROUND(I209*H209,2)</f>
        <v>0</v>
      </c>
      <c r="BL209" s="20" t="s">
        <v>152</v>
      </c>
      <c r="BM209" s="220" t="s">
        <v>1313</v>
      </c>
    </row>
    <row r="210" s="2" customFormat="1" ht="16.5" customHeight="1">
      <c r="A210" s="41"/>
      <c r="B210" s="42"/>
      <c r="C210" s="261" t="s">
        <v>415</v>
      </c>
      <c r="D210" s="261" t="s">
        <v>242</v>
      </c>
      <c r="E210" s="262" t="s">
        <v>1173</v>
      </c>
      <c r="F210" s="263" t="s">
        <v>1314</v>
      </c>
      <c r="G210" s="264" t="s">
        <v>269</v>
      </c>
      <c r="H210" s="265">
        <v>1</v>
      </c>
      <c r="I210" s="266"/>
      <c r="J210" s="267">
        <f>ROUND(I210*H210,2)</f>
        <v>0</v>
      </c>
      <c r="K210" s="268"/>
      <c r="L210" s="269"/>
      <c r="M210" s="270" t="s">
        <v>19</v>
      </c>
      <c r="N210" s="271" t="s">
        <v>44</v>
      </c>
      <c r="O210" s="87"/>
      <c r="P210" s="218">
        <f>O210*H210</f>
        <v>0</v>
      </c>
      <c r="Q210" s="218">
        <v>0</v>
      </c>
      <c r="R210" s="218">
        <f>Q210*H210</f>
        <v>0</v>
      </c>
      <c r="S210" s="218">
        <v>0</v>
      </c>
      <c r="T210" s="219">
        <f>S210*H210</f>
        <v>0</v>
      </c>
      <c r="U210" s="41"/>
      <c r="V210" s="41"/>
      <c r="W210" s="41"/>
      <c r="X210" s="41"/>
      <c r="Y210" s="41"/>
      <c r="Z210" s="41"/>
      <c r="AA210" s="41"/>
      <c r="AB210" s="41"/>
      <c r="AC210" s="41"/>
      <c r="AD210" s="41"/>
      <c r="AE210" s="41"/>
      <c r="AR210" s="220" t="s">
        <v>196</v>
      </c>
      <c r="AT210" s="220" t="s">
        <v>242</v>
      </c>
      <c r="AU210" s="220" t="s">
        <v>83</v>
      </c>
      <c r="AY210" s="20" t="s">
        <v>146</v>
      </c>
      <c r="BE210" s="221">
        <f>IF(N210="základní",J210,0)</f>
        <v>0</v>
      </c>
      <c r="BF210" s="221">
        <f>IF(N210="snížená",J210,0)</f>
        <v>0</v>
      </c>
      <c r="BG210" s="221">
        <f>IF(N210="zákl. přenesená",J210,0)</f>
        <v>0</v>
      </c>
      <c r="BH210" s="221">
        <f>IF(N210="sníž. přenesená",J210,0)</f>
        <v>0</v>
      </c>
      <c r="BI210" s="221">
        <f>IF(N210="nulová",J210,0)</f>
        <v>0</v>
      </c>
      <c r="BJ210" s="20" t="s">
        <v>81</v>
      </c>
      <c r="BK210" s="221">
        <f>ROUND(I210*H210,2)</f>
        <v>0</v>
      </c>
      <c r="BL210" s="20" t="s">
        <v>152</v>
      </c>
      <c r="BM210" s="220" t="s">
        <v>1315</v>
      </c>
    </row>
    <row r="211" s="2" customFormat="1">
      <c r="A211" s="41"/>
      <c r="B211" s="42"/>
      <c r="C211" s="43"/>
      <c r="D211" s="227" t="s">
        <v>156</v>
      </c>
      <c r="E211" s="43"/>
      <c r="F211" s="228" t="s">
        <v>1316</v>
      </c>
      <c r="G211" s="43"/>
      <c r="H211" s="43"/>
      <c r="I211" s="224"/>
      <c r="J211" s="43"/>
      <c r="K211" s="43"/>
      <c r="L211" s="47"/>
      <c r="M211" s="225"/>
      <c r="N211" s="226"/>
      <c r="O211" s="87"/>
      <c r="P211" s="87"/>
      <c r="Q211" s="87"/>
      <c r="R211" s="87"/>
      <c r="S211" s="87"/>
      <c r="T211" s="88"/>
      <c r="U211" s="41"/>
      <c r="V211" s="41"/>
      <c r="W211" s="41"/>
      <c r="X211" s="41"/>
      <c r="Y211" s="41"/>
      <c r="Z211" s="41"/>
      <c r="AA211" s="41"/>
      <c r="AB211" s="41"/>
      <c r="AC211" s="41"/>
      <c r="AD211" s="41"/>
      <c r="AE211" s="41"/>
      <c r="AT211" s="20" t="s">
        <v>156</v>
      </c>
      <c r="AU211" s="20" t="s">
        <v>83</v>
      </c>
    </row>
    <row r="212" s="12" customFormat="1" ht="22.8" customHeight="1">
      <c r="A212" s="12"/>
      <c r="B212" s="192"/>
      <c r="C212" s="193"/>
      <c r="D212" s="194" t="s">
        <v>72</v>
      </c>
      <c r="E212" s="206" t="s">
        <v>203</v>
      </c>
      <c r="F212" s="206" t="s">
        <v>440</v>
      </c>
      <c r="G212" s="193"/>
      <c r="H212" s="193"/>
      <c r="I212" s="196"/>
      <c r="J212" s="207">
        <f>BK212</f>
        <v>0</v>
      </c>
      <c r="K212" s="193"/>
      <c r="L212" s="198"/>
      <c r="M212" s="199"/>
      <c r="N212" s="200"/>
      <c r="O212" s="200"/>
      <c r="P212" s="201">
        <f>SUM(P213:P223)</f>
        <v>0</v>
      </c>
      <c r="Q212" s="200"/>
      <c r="R212" s="201">
        <f>SUM(R213:R223)</f>
        <v>0.013210840000000002</v>
      </c>
      <c r="S212" s="200"/>
      <c r="T212" s="202">
        <f>SUM(T213:T223)</f>
        <v>0</v>
      </c>
      <c r="U212" s="12"/>
      <c r="V212" s="12"/>
      <c r="W212" s="12"/>
      <c r="X212" s="12"/>
      <c r="Y212" s="12"/>
      <c r="Z212" s="12"/>
      <c r="AA212" s="12"/>
      <c r="AB212" s="12"/>
      <c r="AC212" s="12"/>
      <c r="AD212" s="12"/>
      <c r="AE212" s="12"/>
      <c r="AR212" s="203" t="s">
        <v>81</v>
      </c>
      <c r="AT212" s="204" t="s">
        <v>72</v>
      </c>
      <c r="AU212" s="204" t="s">
        <v>81</v>
      </c>
      <c r="AY212" s="203" t="s">
        <v>146</v>
      </c>
      <c r="BK212" s="205">
        <f>SUM(BK213:BK223)</f>
        <v>0</v>
      </c>
    </row>
    <row r="213" s="2" customFormat="1" ht="21.75" customHeight="1">
      <c r="A213" s="41"/>
      <c r="B213" s="42"/>
      <c r="C213" s="208" t="s">
        <v>419</v>
      </c>
      <c r="D213" s="208" t="s">
        <v>148</v>
      </c>
      <c r="E213" s="209" t="s">
        <v>524</v>
      </c>
      <c r="F213" s="210" t="s">
        <v>525</v>
      </c>
      <c r="G213" s="211" t="s">
        <v>261</v>
      </c>
      <c r="H213" s="212">
        <v>30</v>
      </c>
      <c r="I213" s="213"/>
      <c r="J213" s="214">
        <f>ROUND(I213*H213,2)</f>
        <v>0</v>
      </c>
      <c r="K213" s="215"/>
      <c r="L213" s="47"/>
      <c r="M213" s="216" t="s">
        <v>19</v>
      </c>
      <c r="N213" s="217" t="s">
        <v>44</v>
      </c>
      <c r="O213" s="87"/>
      <c r="P213" s="218">
        <f>O213*H213</f>
        <v>0</v>
      </c>
      <c r="Q213" s="218">
        <v>0</v>
      </c>
      <c r="R213" s="218">
        <f>Q213*H213</f>
        <v>0</v>
      </c>
      <c r="S213" s="218">
        <v>0</v>
      </c>
      <c r="T213" s="219">
        <f>S213*H213</f>
        <v>0</v>
      </c>
      <c r="U213" s="41"/>
      <c r="V213" s="41"/>
      <c r="W213" s="41"/>
      <c r="X213" s="41"/>
      <c r="Y213" s="41"/>
      <c r="Z213" s="41"/>
      <c r="AA213" s="41"/>
      <c r="AB213" s="41"/>
      <c r="AC213" s="41"/>
      <c r="AD213" s="41"/>
      <c r="AE213" s="41"/>
      <c r="AR213" s="220" t="s">
        <v>152</v>
      </c>
      <c r="AT213" s="220" t="s">
        <v>148</v>
      </c>
      <c r="AU213" s="220" t="s">
        <v>83</v>
      </c>
      <c r="AY213" s="20" t="s">
        <v>146</v>
      </c>
      <c r="BE213" s="221">
        <f>IF(N213="základní",J213,0)</f>
        <v>0</v>
      </c>
      <c r="BF213" s="221">
        <f>IF(N213="snížená",J213,0)</f>
        <v>0</v>
      </c>
      <c r="BG213" s="221">
        <f>IF(N213="zákl. přenesená",J213,0)</f>
        <v>0</v>
      </c>
      <c r="BH213" s="221">
        <f>IF(N213="sníž. přenesená",J213,0)</f>
        <v>0</v>
      </c>
      <c r="BI213" s="221">
        <f>IF(N213="nulová",J213,0)</f>
        <v>0</v>
      </c>
      <c r="BJ213" s="20" t="s">
        <v>81</v>
      </c>
      <c r="BK213" s="221">
        <f>ROUND(I213*H213,2)</f>
        <v>0</v>
      </c>
      <c r="BL213" s="20" t="s">
        <v>152</v>
      </c>
      <c r="BM213" s="220" t="s">
        <v>1317</v>
      </c>
    </row>
    <row r="214" s="2" customFormat="1">
      <c r="A214" s="41"/>
      <c r="B214" s="42"/>
      <c r="C214" s="43"/>
      <c r="D214" s="222" t="s">
        <v>154</v>
      </c>
      <c r="E214" s="43"/>
      <c r="F214" s="223" t="s">
        <v>527</v>
      </c>
      <c r="G214" s="43"/>
      <c r="H214" s="43"/>
      <c r="I214" s="224"/>
      <c r="J214" s="43"/>
      <c r="K214" s="43"/>
      <c r="L214" s="47"/>
      <c r="M214" s="225"/>
      <c r="N214" s="226"/>
      <c r="O214" s="87"/>
      <c r="P214" s="87"/>
      <c r="Q214" s="87"/>
      <c r="R214" s="87"/>
      <c r="S214" s="87"/>
      <c r="T214" s="88"/>
      <c r="U214" s="41"/>
      <c r="V214" s="41"/>
      <c r="W214" s="41"/>
      <c r="X214" s="41"/>
      <c r="Y214" s="41"/>
      <c r="Z214" s="41"/>
      <c r="AA214" s="41"/>
      <c r="AB214" s="41"/>
      <c r="AC214" s="41"/>
      <c r="AD214" s="41"/>
      <c r="AE214" s="41"/>
      <c r="AT214" s="20" t="s">
        <v>154</v>
      </c>
      <c r="AU214" s="20" t="s">
        <v>83</v>
      </c>
    </row>
    <row r="215" s="2" customFormat="1" ht="21.75" customHeight="1">
      <c r="A215" s="41"/>
      <c r="B215" s="42"/>
      <c r="C215" s="208" t="s">
        <v>424</v>
      </c>
      <c r="D215" s="208" t="s">
        <v>148</v>
      </c>
      <c r="E215" s="209" t="s">
        <v>529</v>
      </c>
      <c r="F215" s="210" t="s">
        <v>530</v>
      </c>
      <c r="G215" s="211" t="s">
        <v>261</v>
      </c>
      <c r="H215" s="212">
        <v>30</v>
      </c>
      <c r="I215" s="213"/>
      <c r="J215" s="214">
        <f>ROUND(I215*H215,2)</f>
        <v>0</v>
      </c>
      <c r="K215" s="215"/>
      <c r="L215" s="47"/>
      <c r="M215" s="216" t="s">
        <v>19</v>
      </c>
      <c r="N215" s="217" t="s">
        <v>44</v>
      </c>
      <c r="O215" s="87"/>
      <c r="P215" s="218">
        <f>O215*H215</f>
        <v>0</v>
      </c>
      <c r="Q215" s="218">
        <v>0</v>
      </c>
      <c r="R215" s="218">
        <f>Q215*H215</f>
        <v>0</v>
      </c>
      <c r="S215" s="218">
        <v>0</v>
      </c>
      <c r="T215" s="219">
        <f>S215*H215</f>
        <v>0</v>
      </c>
      <c r="U215" s="41"/>
      <c r="V215" s="41"/>
      <c r="W215" s="41"/>
      <c r="X215" s="41"/>
      <c r="Y215" s="41"/>
      <c r="Z215" s="41"/>
      <c r="AA215" s="41"/>
      <c r="AB215" s="41"/>
      <c r="AC215" s="41"/>
      <c r="AD215" s="41"/>
      <c r="AE215" s="41"/>
      <c r="AR215" s="220" t="s">
        <v>152</v>
      </c>
      <c r="AT215" s="220" t="s">
        <v>148</v>
      </c>
      <c r="AU215" s="220" t="s">
        <v>83</v>
      </c>
      <c r="AY215" s="20" t="s">
        <v>146</v>
      </c>
      <c r="BE215" s="221">
        <f>IF(N215="základní",J215,0)</f>
        <v>0</v>
      </c>
      <c r="BF215" s="221">
        <f>IF(N215="snížená",J215,0)</f>
        <v>0</v>
      </c>
      <c r="BG215" s="221">
        <f>IF(N215="zákl. přenesená",J215,0)</f>
        <v>0</v>
      </c>
      <c r="BH215" s="221">
        <f>IF(N215="sníž. přenesená",J215,0)</f>
        <v>0</v>
      </c>
      <c r="BI215" s="221">
        <f>IF(N215="nulová",J215,0)</f>
        <v>0</v>
      </c>
      <c r="BJ215" s="20" t="s">
        <v>81</v>
      </c>
      <c r="BK215" s="221">
        <f>ROUND(I215*H215,2)</f>
        <v>0</v>
      </c>
      <c r="BL215" s="20" t="s">
        <v>152</v>
      </c>
      <c r="BM215" s="220" t="s">
        <v>1318</v>
      </c>
    </row>
    <row r="216" s="2" customFormat="1">
      <c r="A216" s="41"/>
      <c r="B216" s="42"/>
      <c r="C216" s="43"/>
      <c r="D216" s="222" t="s">
        <v>154</v>
      </c>
      <c r="E216" s="43"/>
      <c r="F216" s="223" t="s">
        <v>532</v>
      </c>
      <c r="G216" s="43"/>
      <c r="H216" s="43"/>
      <c r="I216" s="224"/>
      <c r="J216" s="43"/>
      <c r="K216" s="43"/>
      <c r="L216" s="47"/>
      <c r="M216" s="225"/>
      <c r="N216" s="226"/>
      <c r="O216" s="87"/>
      <c r="P216" s="87"/>
      <c r="Q216" s="87"/>
      <c r="R216" s="87"/>
      <c r="S216" s="87"/>
      <c r="T216" s="88"/>
      <c r="U216" s="41"/>
      <c r="V216" s="41"/>
      <c r="W216" s="41"/>
      <c r="X216" s="41"/>
      <c r="Y216" s="41"/>
      <c r="Z216" s="41"/>
      <c r="AA216" s="41"/>
      <c r="AB216" s="41"/>
      <c r="AC216" s="41"/>
      <c r="AD216" s="41"/>
      <c r="AE216" s="41"/>
      <c r="AT216" s="20" t="s">
        <v>154</v>
      </c>
      <c r="AU216" s="20" t="s">
        <v>83</v>
      </c>
    </row>
    <row r="217" s="2" customFormat="1" ht="24.15" customHeight="1">
      <c r="A217" s="41"/>
      <c r="B217" s="42"/>
      <c r="C217" s="208" t="s">
        <v>428</v>
      </c>
      <c r="D217" s="208" t="s">
        <v>148</v>
      </c>
      <c r="E217" s="209" t="s">
        <v>534</v>
      </c>
      <c r="F217" s="210" t="s">
        <v>535</v>
      </c>
      <c r="G217" s="211" t="s">
        <v>261</v>
      </c>
      <c r="H217" s="212">
        <v>30</v>
      </c>
      <c r="I217" s="213"/>
      <c r="J217" s="214">
        <f>ROUND(I217*H217,2)</f>
        <v>0</v>
      </c>
      <c r="K217" s="215"/>
      <c r="L217" s="47"/>
      <c r="M217" s="216" t="s">
        <v>19</v>
      </c>
      <c r="N217" s="217" t="s">
        <v>44</v>
      </c>
      <c r="O217" s="87"/>
      <c r="P217" s="218">
        <f>O217*H217</f>
        <v>0</v>
      </c>
      <c r="Q217" s="218">
        <v>9.0000000000000006E-05</v>
      </c>
      <c r="R217" s="218">
        <f>Q217*H217</f>
        <v>0.0027000000000000001</v>
      </c>
      <c r="S217" s="218">
        <v>0</v>
      </c>
      <c r="T217" s="219">
        <f>S217*H217</f>
        <v>0</v>
      </c>
      <c r="U217" s="41"/>
      <c r="V217" s="41"/>
      <c r="W217" s="41"/>
      <c r="X217" s="41"/>
      <c r="Y217" s="41"/>
      <c r="Z217" s="41"/>
      <c r="AA217" s="41"/>
      <c r="AB217" s="41"/>
      <c r="AC217" s="41"/>
      <c r="AD217" s="41"/>
      <c r="AE217" s="41"/>
      <c r="AR217" s="220" t="s">
        <v>152</v>
      </c>
      <c r="AT217" s="220" t="s">
        <v>148</v>
      </c>
      <c r="AU217" s="220" t="s">
        <v>83</v>
      </c>
      <c r="AY217" s="20" t="s">
        <v>146</v>
      </c>
      <c r="BE217" s="221">
        <f>IF(N217="základní",J217,0)</f>
        <v>0</v>
      </c>
      <c r="BF217" s="221">
        <f>IF(N217="snížená",J217,0)</f>
        <v>0</v>
      </c>
      <c r="BG217" s="221">
        <f>IF(N217="zákl. přenesená",J217,0)</f>
        <v>0</v>
      </c>
      <c r="BH217" s="221">
        <f>IF(N217="sníž. přenesená",J217,0)</f>
        <v>0</v>
      </c>
      <c r="BI217" s="221">
        <f>IF(N217="nulová",J217,0)</f>
        <v>0</v>
      </c>
      <c r="BJ217" s="20" t="s">
        <v>81</v>
      </c>
      <c r="BK217" s="221">
        <f>ROUND(I217*H217,2)</f>
        <v>0</v>
      </c>
      <c r="BL217" s="20" t="s">
        <v>152</v>
      </c>
      <c r="BM217" s="220" t="s">
        <v>1319</v>
      </c>
    </row>
    <row r="218" s="2" customFormat="1">
      <c r="A218" s="41"/>
      <c r="B218" s="42"/>
      <c r="C218" s="43"/>
      <c r="D218" s="222" t="s">
        <v>154</v>
      </c>
      <c r="E218" s="43"/>
      <c r="F218" s="223" t="s">
        <v>537</v>
      </c>
      <c r="G218" s="43"/>
      <c r="H218" s="43"/>
      <c r="I218" s="224"/>
      <c r="J218" s="43"/>
      <c r="K218" s="43"/>
      <c r="L218" s="47"/>
      <c r="M218" s="225"/>
      <c r="N218" s="226"/>
      <c r="O218" s="87"/>
      <c r="P218" s="87"/>
      <c r="Q218" s="87"/>
      <c r="R218" s="87"/>
      <c r="S218" s="87"/>
      <c r="T218" s="88"/>
      <c r="U218" s="41"/>
      <c r="V218" s="41"/>
      <c r="W218" s="41"/>
      <c r="X218" s="41"/>
      <c r="Y218" s="41"/>
      <c r="Z218" s="41"/>
      <c r="AA218" s="41"/>
      <c r="AB218" s="41"/>
      <c r="AC218" s="41"/>
      <c r="AD218" s="41"/>
      <c r="AE218" s="41"/>
      <c r="AT218" s="20" t="s">
        <v>154</v>
      </c>
      <c r="AU218" s="20" t="s">
        <v>83</v>
      </c>
    </row>
    <row r="219" s="2" customFormat="1" ht="16.5" customHeight="1">
      <c r="A219" s="41"/>
      <c r="B219" s="42"/>
      <c r="C219" s="208" t="s">
        <v>434</v>
      </c>
      <c r="D219" s="208" t="s">
        <v>148</v>
      </c>
      <c r="E219" s="209" t="s">
        <v>539</v>
      </c>
      <c r="F219" s="210" t="s">
        <v>540</v>
      </c>
      <c r="G219" s="211" t="s">
        <v>261</v>
      </c>
      <c r="H219" s="212">
        <v>107.2</v>
      </c>
      <c r="I219" s="213"/>
      <c r="J219" s="214">
        <f>ROUND(I219*H219,2)</f>
        <v>0</v>
      </c>
      <c r="K219" s="215"/>
      <c r="L219" s="47"/>
      <c r="M219" s="216" t="s">
        <v>19</v>
      </c>
      <c r="N219" s="217" t="s">
        <v>44</v>
      </c>
      <c r="O219" s="87"/>
      <c r="P219" s="218">
        <f>O219*H219</f>
        <v>0</v>
      </c>
      <c r="Q219" s="218">
        <v>0</v>
      </c>
      <c r="R219" s="218">
        <f>Q219*H219</f>
        <v>0</v>
      </c>
      <c r="S219" s="218">
        <v>0</v>
      </c>
      <c r="T219" s="219">
        <f>S219*H219</f>
        <v>0</v>
      </c>
      <c r="U219" s="41"/>
      <c r="V219" s="41"/>
      <c r="W219" s="41"/>
      <c r="X219" s="41"/>
      <c r="Y219" s="41"/>
      <c r="Z219" s="41"/>
      <c r="AA219" s="41"/>
      <c r="AB219" s="41"/>
      <c r="AC219" s="41"/>
      <c r="AD219" s="41"/>
      <c r="AE219" s="41"/>
      <c r="AR219" s="220" t="s">
        <v>152</v>
      </c>
      <c r="AT219" s="220" t="s">
        <v>148</v>
      </c>
      <c r="AU219" s="220" t="s">
        <v>83</v>
      </c>
      <c r="AY219" s="20" t="s">
        <v>146</v>
      </c>
      <c r="BE219" s="221">
        <f>IF(N219="základní",J219,0)</f>
        <v>0</v>
      </c>
      <c r="BF219" s="221">
        <f>IF(N219="snížená",J219,0)</f>
        <v>0</v>
      </c>
      <c r="BG219" s="221">
        <f>IF(N219="zákl. přenesená",J219,0)</f>
        <v>0</v>
      </c>
      <c r="BH219" s="221">
        <f>IF(N219="sníž. přenesená",J219,0)</f>
        <v>0</v>
      </c>
      <c r="BI219" s="221">
        <f>IF(N219="nulová",J219,0)</f>
        <v>0</v>
      </c>
      <c r="BJ219" s="20" t="s">
        <v>81</v>
      </c>
      <c r="BK219" s="221">
        <f>ROUND(I219*H219,2)</f>
        <v>0</v>
      </c>
      <c r="BL219" s="20" t="s">
        <v>152</v>
      </c>
      <c r="BM219" s="220" t="s">
        <v>1320</v>
      </c>
    </row>
    <row r="220" s="2" customFormat="1">
      <c r="A220" s="41"/>
      <c r="B220" s="42"/>
      <c r="C220" s="43"/>
      <c r="D220" s="222" t="s">
        <v>154</v>
      </c>
      <c r="E220" s="43"/>
      <c r="F220" s="223" t="s">
        <v>542</v>
      </c>
      <c r="G220" s="43"/>
      <c r="H220" s="43"/>
      <c r="I220" s="224"/>
      <c r="J220" s="43"/>
      <c r="K220" s="43"/>
      <c r="L220" s="47"/>
      <c r="M220" s="225"/>
      <c r="N220" s="226"/>
      <c r="O220" s="87"/>
      <c r="P220" s="87"/>
      <c r="Q220" s="87"/>
      <c r="R220" s="87"/>
      <c r="S220" s="87"/>
      <c r="T220" s="88"/>
      <c r="U220" s="41"/>
      <c r="V220" s="41"/>
      <c r="W220" s="41"/>
      <c r="X220" s="41"/>
      <c r="Y220" s="41"/>
      <c r="Z220" s="41"/>
      <c r="AA220" s="41"/>
      <c r="AB220" s="41"/>
      <c r="AC220" s="41"/>
      <c r="AD220" s="41"/>
      <c r="AE220" s="41"/>
      <c r="AT220" s="20" t="s">
        <v>154</v>
      </c>
      <c r="AU220" s="20" t="s">
        <v>83</v>
      </c>
    </row>
    <row r="221" s="2" customFormat="1" ht="24.15" customHeight="1">
      <c r="A221" s="41"/>
      <c r="B221" s="42"/>
      <c r="C221" s="208" t="s">
        <v>441</v>
      </c>
      <c r="D221" s="208" t="s">
        <v>148</v>
      </c>
      <c r="E221" s="209" t="s">
        <v>1321</v>
      </c>
      <c r="F221" s="210" t="s">
        <v>1322</v>
      </c>
      <c r="G221" s="211" t="s">
        <v>181</v>
      </c>
      <c r="H221" s="212">
        <v>0.0040000000000000001</v>
      </c>
      <c r="I221" s="213"/>
      <c r="J221" s="214">
        <f>ROUND(I221*H221,2)</f>
        <v>0</v>
      </c>
      <c r="K221" s="215"/>
      <c r="L221" s="47"/>
      <c r="M221" s="216" t="s">
        <v>19</v>
      </c>
      <c r="N221" s="217" t="s">
        <v>44</v>
      </c>
      <c r="O221" s="87"/>
      <c r="P221" s="218">
        <f>O221*H221</f>
        <v>0</v>
      </c>
      <c r="Q221" s="218">
        <v>2.62771</v>
      </c>
      <c r="R221" s="218">
        <f>Q221*H221</f>
        <v>0.010510840000000001</v>
      </c>
      <c r="S221" s="218">
        <v>0</v>
      </c>
      <c r="T221" s="219">
        <f>S221*H221</f>
        <v>0</v>
      </c>
      <c r="U221" s="41"/>
      <c r="V221" s="41"/>
      <c r="W221" s="41"/>
      <c r="X221" s="41"/>
      <c r="Y221" s="41"/>
      <c r="Z221" s="41"/>
      <c r="AA221" s="41"/>
      <c r="AB221" s="41"/>
      <c r="AC221" s="41"/>
      <c r="AD221" s="41"/>
      <c r="AE221" s="41"/>
      <c r="AR221" s="220" t="s">
        <v>152</v>
      </c>
      <c r="AT221" s="220" t="s">
        <v>148</v>
      </c>
      <c r="AU221" s="220" t="s">
        <v>83</v>
      </c>
      <c r="AY221" s="20" t="s">
        <v>146</v>
      </c>
      <c r="BE221" s="221">
        <f>IF(N221="základní",J221,0)</f>
        <v>0</v>
      </c>
      <c r="BF221" s="221">
        <f>IF(N221="snížená",J221,0)</f>
        <v>0</v>
      </c>
      <c r="BG221" s="221">
        <f>IF(N221="zákl. přenesená",J221,0)</f>
        <v>0</v>
      </c>
      <c r="BH221" s="221">
        <f>IF(N221="sníž. přenesená",J221,0)</f>
        <v>0</v>
      </c>
      <c r="BI221" s="221">
        <f>IF(N221="nulová",J221,0)</f>
        <v>0</v>
      </c>
      <c r="BJ221" s="20" t="s">
        <v>81</v>
      </c>
      <c r="BK221" s="221">
        <f>ROUND(I221*H221,2)</f>
        <v>0</v>
      </c>
      <c r="BL221" s="20" t="s">
        <v>152</v>
      </c>
      <c r="BM221" s="220" t="s">
        <v>1323</v>
      </c>
    </row>
    <row r="222" s="2" customFormat="1">
      <c r="A222" s="41"/>
      <c r="B222" s="42"/>
      <c r="C222" s="43"/>
      <c r="D222" s="222" t="s">
        <v>154</v>
      </c>
      <c r="E222" s="43"/>
      <c r="F222" s="223" t="s">
        <v>1324</v>
      </c>
      <c r="G222" s="43"/>
      <c r="H222" s="43"/>
      <c r="I222" s="224"/>
      <c r="J222" s="43"/>
      <c r="K222" s="43"/>
      <c r="L222" s="47"/>
      <c r="M222" s="225"/>
      <c r="N222" s="226"/>
      <c r="O222" s="87"/>
      <c r="P222" s="87"/>
      <c r="Q222" s="87"/>
      <c r="R222" s="87"/>
      <c r="S222" s="87"/>
      <c r="T222" s="88"/>
      <c r="U222" s="41"/>
      <c r="V222" s="41"/>
      <c r="W222" s="41"/>
      <c r="X222" s="41"/>
      <c r="Y222" s="41"/>
      <c r="Z222" s="41"/>
      <c r="AA222" s="41"/>
      <c r="AB222" s="41"/>
      <c r="AC222" s="41"/>
      <c r="AD222" s="41"/>
      <c r="AE222" s="41"/>
      <c r="AT222" s="20" t="s">
        <v>154</v>
      </c>
      <c r="AU222" s="20" t="s">
        <v>83</v>
      </c>
    </row>
    <row r="223" s="13" customFormat="1">
      <c r="A223" s="13"/>
      <c r="B223" s="229"/>
      <c r="C223" s="230"/>
      <c r="D223" s="227" t="s">
        <v>184</v>
      </c>
      <c r="E223" s="231" t="s">
        <v>19</v>
      </c>
      <c r="F223" s="232" t="s">
        <v>1325</v>
      </c>
      <c r="G223" s="230"/>
      <c r="H223" s="233">
        <v>0.0040000000000000001</v>
      </c>
      <c r="I223" s="234"/>
      <c r="J223" s="230"/>
      <c r="K223" s="230"/>
      <c r="L223" s="235"/>
      <c r="M223" s="236"/>
      <c r="N223" s="237"/>
      <c r="O223" s="237"/>
      <c r="P223" s="237"/>
      <c r="Q223" s="237"/>
      <c r="R223" s="237"/>
      <c r="S223" s="237"/>
      <c r="T223" s="238"/>
      <c r="U223" s="13"/>
      <c r="V223" s="13"/>
      <c r="W223" s="13"/>
      <c r="X223" s="13"/>
      <c r="Y223" s="13"/>
      <c r="Z223" s="13"/>
      <c r="AA223" s="13"/>
      <c r="AB223" s="13"/>
      <c r="AC223" s="13"/>
      <c r="AD223" s="13"/>
      <c r="AE223" s="13"/>
      <c r="AT223" s="239" t="s">
        <v>184</v>
      </c>
      <c r="AU223" s="239" t="s">
        <v>83</v>
      </c>
      <c r="AV223" s="13" t="s">
        <v>83</v>
      </c>
      <c r="AW223" s="13" t="s">
        <v>35</v>
      </c>
      <c r="AX223" s="13" t="s">
        <v>81</v>
      </c>
      <c r="AY223" s="239" t="s">
        <v>146</v>
      </c>
    </row>
    <row r="224" s="12" customFormat="1" ht="22.8" customHeight="1">
      <c r="A224" s="12"/>
      <c r="B224" s="192"/>
      <c r="C224" s="193"/>
      <c r="D224" s="194" t="s">
        <v>72</v>
      </c>
      <c r="E224" s="206" t="s">
        <v>558</v>
      </c>
      <c r="F224" s="206" t="s">
        <v>559</v>
      </c>
      <c r="G224" s="193"/>
      <c r="H224" s="193"/>
      <c r="I224" s="196"/>
      <c r="J224" s="207">
        <f>BK224</f>
        <v>0</v>
      </c>
      <c r="K224" s="193"/>
      <c r="L224" s="198"/>
      <c r="M224" s="199"/>
      <c r="N224" s="200"/>
      <c r="O224" s="200"/>
      <c r="P224" s="201">
        <f>SUM(P225:P232)</f>
        <v>0</v>
      </c>
      <c r="Q224" s="200"/>
      <c r="R224" s="201">
        <f>SUM(R225:R232)</f>
        <v>0</v>
      </c>
      <c r="S224" s="200"/>
      <c r="T224" s="202">
        <f>SUM(T225:T232)</f>
        <v>0</v>
      </c>
      <c r="U224" s="12"/>
      <c r="V224" s="12"/>
      <c r="W224" s="12"/>
      <c r="X224" s="12"/>
      <c r="Y224" s="12"/>
      <c r="Z224" s="12"/>
      <c r="AA224" s="12"/>
      <c r="AB224" s="12"/>
      <c r="AC224" s="12"/>
      <c r="AD224" s="12"/>
      <c r="AE224" s="12"/>
      <c r="AR224" s="203" t="s">
        <v>81</v>
      </c>
      <c r="AT224" s="204" t="s">
        <v>72</v>
      </c>
      <c r="AU224" s="204" t="s">
        <v>81</v>
      </c>
      <c r="AY224" s="203" t="s">
        <v>146</v>
      </c>
      <c r="BK224" s="205">
        <f>SUM(BK225:BK232)</f>
        <v>0</v>
      </c>
    </row>
    <row r="225" s="2" customFormat="1" ht="24.15" customHeight="1">
      <c r="A225" s="41"/>
      <c r="B225" s="42"/>
      <c r="C225" s="208" t="s">
        <v>446</v>
      </c>
      <c r="D225" s="208" t="s">
        <v>148</v>
      </c>
      <c r="E225" s="209" t="s">
        <v>561</v>
      </c>
      <c r="F225" s="210" t="s">
        <v>562</v>
      </c>
      <c r="G225" s="211" t="s">
        <v>223</v>
      </c>
      <c r="H225" s="212">
        <v>45.283000000000001</v>
      </c>
      <c r="I225" s="213"/>
      <c r="J225" s="214">
        <f>ROUND(I225*H225,2)</f>
        <v>0</v>
      </c>
      <c r="K225" s="215"/>
      <c r="L225" s="47"/>
      <c r="M225" s="216" t="s">
        <v>19</v>
      </c>
      <c r="N225" s="217" t="s">
        <v>44</v>
      </c>
      <c r="O225" s="87"/>
      <c r="P225" s="218">
        <f>O225*H225</f>
        <v>0</v>
      </c>
      <c r="Q225" s="218">
        <v>0</v>
      </c>
      <c r="R225" s="218">
        <f>Q225*H225</f>
        <v>0</v>
      </c>
      <c r="S225" s="218">
        <v>0</v>
      </c>
      <c r="T225" s="219">
        <f>S225*H225</f>
        <v>0</v>
      </c>
      <c r="U225" s="41"/>
      <c r="V225" s="41"/>
      <c r="W225" s="41"/>
      <c r="X225" s="41"/>
      <c r="Y225" s="41"/>
      <c r="Z225" s="41"/>
      <c r="AA225" s="41"/>
      <c r="AB225" s="41"/>
      <c r="AC225" s="41"/>
      <c r="AD225" s="41"/>
      <c r="AE225" s="41"/>
      <c r="AR225" s="220" t="s">
        <v>152</v>
      </c>
      <c r="AT225" s="220" t="s">
        <v>148</v>
      </c>
      <c r="AU225" s="220" t="s">
        <v>83</v>
      </c>
      <c r="AY225" s="20" t="s">
        <v>146</v>
      </c>
      <c r="BE225" s="221">
        <f>IF(N225="základní",J225,0)</f>
        <v>0</v>
      </c>
      <c r="BF225" s="221">
        <f>IF(N225="snížená",J225,0)</f>
        <v>0</v>
      </c>
      <c r="BG225" s="221">
        <f>IF(N225="zákl. přenesená",J225,0)</f>
        <v>0</v>
      </c>
      <c r="BH225" s="221">
        <f>IF(N225="sníž. přenesená",J225,0)</f>
        <v>0</v>
      </c>
      <c r="BI225" s="221">
        <f>IF(N225="nulová",J225,0)</f>
        <v>0</v>
      </c>
      <c r="BJ225" s="20" t="s">
        <v>81</v>
      </c>
      <c r="BK225" s="221">
        <f>ROUND(I225*H225,2)</f>
        <v>0</v>
      </c>
      <c r="BL225" s="20" t="s">
        <v>152</v>
      </c>
      <c r="BM225" s="220" t="s">
        <v>1326</v>
      </c>
    </row>
    <row r="226" s="2" customFormat="1">
      <c r="A226" s="41"/>
      <c r="B226" s="42"/>
      <c r="C226" s="43"/>
      <c r="D226" s="222" t="s">
        <v>154</v>
      </c>
      <c r="E226" s="43"/>
      <c r="F226" s="223" t="s">
        <v>564</v>
      </c>
      <c r="G226" s="43"/>
      <c r="H226" s="43"/>
      <c r="I226" s="224"/>
      <c r="J226" s="43"/>
      <c r="K226" s="43"/>
      <c r="L226" s="47"/>
      <c r="M226" s="225"/>
      <c r="N226" s="226"/>
      <c r="O226" s="87"/>
      <c r="P226" s="87"/>
      <c r="Q226" s="87"/>
      <c r="R226" s="87"/>
      <c r="S226" s="87"/>
      <c r="T226" s="88"/>
      <c r="U226" s="41"/>
      <c r="V226" s="41"/>
      <c r="W226" s="41"/>
      <c r="X226" s="41"/>
      <c r="Y226" s="41"/>
      <c r="Z226" s="41"/>
      <c r="AA226" s="41"/>
      <c r="AB226" s="41"/>
      <c r="AC226" s="41"/>
      <c r="AD226" s="41"/>
      <c r="AE226" s="41"/>
      <c r="AT226" s="20" t="s">
        <v>154</v>
      </c>
      <c r="AU226" s="20" t="s">
        <v>83</v>
      </c>
    </row>
    <row r="227" s="2" customFormat="1" ht="24.15" customHeight="1">
      <c r="A227" s="41"/>
      <c r="B227" s="42"/>
      <c r="C227" s="208" t="s">
        <v>451</v>
      </c>
      <c r="D227" s="208" t="s">
        <v>148</v>
      </c>
      <c r="E227" s="209" t="s">
        <v>566</v>
      </c>
      <c r="F227" s="210" t="s">
        <v>567</v>
      </c>
      <c r="G227" s="211" t="s">
        <v>223</v>
      </c>
      <c r="H227" s="212">
        <v>45.283000000000001</v>
      </c>
      <c r="I227" s="213"/>
      <c r="J227" s="214">
        <f>ROUND(I227*H227,2)</f>
        <v>0</v>
      </c>
      <c r="K227" s="215"/>
      <c r="L227" s="47"/>
      <c r="M227" s="216" t="s">
        <v>19</v>
      </c>
      <c r="N227" s="217" t="s">
        <v>44</v>
      </c>
      <c r="O227" s="87"/>
      <c r="P227" s="218">
        <f>O227*H227</f>
        <v>0</v>
      </c>
      <c r="Q227" s="218">
        <v>0</v>
      </c>
      <c r="R227" s="218">
        <f>Q227*H227</f>
        <v>0</v>
      </c>
      <c r="S227" s="218">
        <v>0</v>
      </c>
      <c r="T227" s="219">
        <f>S227*H227</f>
        <v>0</v>
      </c>
      <c r="U227" s="41"/>
      <c r="V227" s="41"/>
      <c r="W227" s="41"/>
      <c r="X227" s="41"/>
      <c r="Y227" s="41"/>
      <c r="Z227" s="41"/>
      <c r="AA227" s="41"/>
      <c r="AB227" s="41"/>
      <c r="AC227" s="41"/>
      <c r="AD227" s="41"/>
      <c r="AE227" s="41"/>
      <c r="AR227" s="220" t="s">
        <v>152</v>
      </c>
      <c r="AT227" s="220" t="s">
        <v>148</v>
      </c>
      <c r="AU227" s="220" t="s">
        <v>83</v>
      </c>
      <c r="AY227" s="20" t="s">
        <v>146</v>
      </c>
      <c r="BE227" s="221">
        <f>IF(N227="základní",J227,0)</f>
        <v>0</v>
      </c>
      <c r="BF227" s="221">
        <f>IF(N227="snížená",J227,0)</f>
        <v>0</v>
      </c>
      <c r="BG227" s="221">
        <f>IF(N227="zákl. přenesená",J227,0)</f>
        <v>0</v>
      </c>
      <c r="BH227" s="221">
        <f>IF(N227="sníž. přenesená",J227,0)</f>
        <v>0</v>
      </c>
      <c r="BI227" s="221">
        <f>IF(N227="nulová",J227,0)</f>
        <v>0</v>
      </c>
      <c r="BJ227" s="20" t="s">
        <v>81</v>
      </c>
      <c r="BK227" s="221">
        <f>ROUND(I227*H227,2)</f>
        <v>0</v>
      </c>
      <c r="BL227" s="20" t="s">
        <v>152</v>
      </c>
      <c r="BM227" s="220" t="s">
        <v>1327</v>
      </c>
    </row>
    <row r="228" s="2" customFormat="1">
      <c r="A228" s="41"/>
      <c r="B228" s="42"/>
      <c r="C228" s="43"/>
      <c r="D228" s="222" t="s">
        <v>154</v>
      </c>
      <c r="E228" s="43"/>
      <c r="F228" s="223" t="s">
        <v>569</v>
      </c>
      <c r="G228" s="43"/>
      <c r="H228" s="43"/>
      <c r="I228" s="224"/>
      <c r="J228" s="43"/>
      <c r="K228" s="43"/>
      <c r="L228" s="47"/>
      <c r="M228" s="225"/>
      <c r="N228" s="226"/>
      <c r="O228" s="87"/>
      <c r="P228" s="87"/>
      <c r="Q228" s="87"/>
      <c r="R228" s="87"/>
      <c r="S228" s="87"/>
      <c r="T228" s="88"/>
      <c r="U228" s="41"/>
      <c r="V228" s="41"/>
      <c r="W228" s="41"/>
      <c r="X228" s="41"/>
      <c r="Y228" s="41"/>
      <c r="Z228" s="41"/>
      <c r="AA228" s="41"/>
      <c r="AB228" s="41"/>
      <c r="AC228" s="41"/>
      <c r="AD228" s="41"/>
      <c r="AE228" s="41"/>
      <c r="AT228" s="20" t="s">
        <v>154</v>
      </c>
      <c r="AU228" s="20" t="s">
        <v>83</v>
      </c>
    </row>
    <row r="229" s="2" customFormat="1" ht="24.15" customHeight="1">
      <c r="A229" s="41"/>
      <c r="B229" s="42"/>
      <c r="C229" s="208" t="s">
        <v>455</v>
      </c>
      <c r="D229" s="208" t="s">
        <v>148</v>
      </c>
      <c r="E229" s="209" t="s">
        <v>572</v>
      </c>
      <c r="F229" s="210" t="s">
        <v>222</v>
      </c>
      <c r="G229" s="211" t="s">
        <v>223</v>
      </c>
      <c r="H229" s="212">
        <v>30.187999999999999</v>
      </c>
      <c r="I229" s="213"/>
      <c r="J229" s="214">
        <f>ROUND(I229*H229,2)</f>
        <v>0</v>
      </c>
      <c r="K229" s="215"/>
      <c r="L229" s="47"/>
      <c r="M229" s="216" t="s">
        <v>19</v>
      </c>
      <c r="N229" s="217" t="s">
        <v>44</v>
      </c>
      <c r="O229" s="87"/>
      <c r="P229" s="218">
        <f>O229*H229</f>
        <v>0</v>
      </c>
      <c r="Q229" s="218">
        <v>0</v>
      </c>
      <c r="R229" s="218">
        <f>Q229*H229</f>
        <v>0</v>
      </c>
      <c r="S229" s="218">
        <v>0</v>
      </c>
      <c r="T229" s="219">
        <f>S229*H229</f>
        <v>0</v>
      </c>
      <c r="U229" s="41"/>
      <c r="V229" s="41"/>
      <c r="W229" s="41"/>
      <c r="X229" s="41"/>
      <c r="Y229" s="41"/>
      <c r="Z229" s="41"/>
      <c r="AA229" s="41"/>
      <c r="AB229" s="41"/>
      <c r="AC229" s="41"/>
      <c r="AD229" s="41"/>
      <c r="AE229" s="41"/>
      <c r="AR229" s="220" t="s">
        <v>152</v>
      </c>
      <c r="AT229" s="220" t="s">
        <v>148</v>
      </c>
      <c r="AU229" s="220" t="s">
        <v>83</v>
      </c>
      <c r="AY229" s="20" t="s">
        <v>146</v>
      </c>
      <c r="BE229" s="221">
        <f>IF(N229="základní",J229,0)</f>
        <v>0</v>
      </c>
      <c r="BF229" s="221">
        <f>IF(N229="snížená",J229,0)</f>
        <v>0</v>
      </c>
      <c r="BG229" s="221">
        <f>IF(N229="zákl. přenesená",J229,0)</f>
        <v>0</v>
      </c>
      <c r="BH229" s="221">
        <f>IF(N229="sníž. přenesená",J229,0)</f>
        <v>0</v>
      </c>
      <c r="BI229" s="221">
        <f>IF(N229="nulová",J229,0)</f>
        <v>0</v>
      </c>
      <c r="BJ229" s="20" t="s">
        <v>81</v>
      </c>
      <c r="BK229" s="221">
        <f>ROUND(I229*H229,2)</f>
        <v>0</v>
      </c>
      <c r="BL229" s="20" t="s">
        <v>152</v>
      </c>
      <c r="BM229" s="220" t="s">
        <v>1328</v>
      </c>
    </row>
    <row r="230" s="2" customFormat="1">
      <c r="A230" s="41"/>
      <c r="B230" s="42"/>
      <c r="C230" s="43"/>
      <c r="D230" s="222" t="s">
        <v>154</v>
      </c>
      <c r="E230" s="43"/>
      <c r="F230" s="223" t="s">
        <v>574</v>
      </c>
      <c r="G230" s="43"/>
      <c r="H230" s="43"/>
      <c r="I230" s="224"/>
      <c r="J230" s="43"/>
      <c r="K230" s="43"/>
      <c r="L230" s="47"/>
      <c r="M230" s="225"/>
      <c r="N230" s="226"/>
      <c r="O230" s="87"/>
      <c r="P230" s="87"/>
      <c r="Q230" s="87"/>
      <c r="R230" s="87"/>
      <c r="S230" s="87"/>
      <c r="T230" s="88"/>
      <c r="U230" s="41"/>
      <c r="V230" s="41"/>
      <c r="W230" s="41"/>
      <c r="X230" s="41"/>
      <c r="Y230" s="41"/>
      <c r="Z230" s="41"/>
      <c r="AA230" s="41"/>
      <c r="AB230" s="41"/>
      <c r="AC230" s="41"/>
      <c r="AD230" s="41"/>
      <c r="AE230" s="41"/>
      <c r="AT230" s="20" t="s">
        <v>154</v>
      </c>
      <c r="AU230" s="20" t="s">
        <v>83</v>
      </c>
    </row>
    <row r="231" s="2" customFormat="1" ht="24.15" customHeight="1">
      <c r="A231" s="41"/>
      <c r="B231" s="42"/>
      <c r="C231" s="208" t="s">
        <v>459</v>
      </c>
      <c r="D231" s="208" t="s">
        <v>148</v>
      </c>
      <c r="E231" s="209" t="s">
        <v>577</v>
      </c>
      <c r="F231" s="210" t="s">
        <v>578</v>
      </c>
      <c r="G231" s="211" t="s">
        <v>223</v>
      </c>
      <c r="H231" s="212">
        <v>15.093999999999999</v>
      </c>
      <c r="I231" s="213"/>
      <c r="J231" s="214">
        <f>ROUND(I231*H231,2)</f>
        <v>0</v>
      </c>
      <c r="K231" s="215"/>
      <c r="L231" s="47"/>
      <c r="M231" s="216" t="s">
        <v>19</v>
      </c>
      <c r="N231" s="217" t="s">
        <v>44</v>
      </c>
      <c r="O231" s="87"/>
      <c r="P231" s="218">
        <f>O231*H231</f>
        <v>0</v>
      </c>
      <c r="Q231" s="218">
        <v>0</v>
      </c>
      <c r="R231" s="218">
        <f>Q231*H231</f>
        <v>0</v>
      </c>
      <c r="S231" s="218">
        <v>0</v>
      </c>
      <c r="T231" s="219">
        <f>S231*H231</f>
        <v>0</v>
      </c>
      <c r="U231" s="41"/>
      <c r="V231" s="41"/>
      <c r="W231" s="41"/>
      <c r="X231" s="41"/>
      <c r="Y231" s="41"/>
      <c r="Z231" s="41"/>
      <c r="AA231" s="41"/>
      <c r="AB231" s="41"/>
      <c r="AC231" s="41"/>
      <c r="AD231" s="41"/>
      <c r="AE231" s="41"/>
      <c r="AR231" s="220" t="s">
        <v>152</v>
      </c>
      <c r="AT231" s="220" t="s">
        <v>148</v>
      </c>
      <c r="AU231" s="220" t="s">
        <v>83</v>
      </c>
      <c r="AY231" s="20" t="s">
        <v>146</v>
      </c>
      <c r="BE231" s="221">
        <f>IF(N231="základní",J231,0)</f>
        <v>0</v>
      </c>
      <c r="BF231" s="221">
        <f>IF(N231="snížená",J231,0)</f>
        <v>0</v>
      </c>
      <c r="BG231" s="221">
        <f>IF(N231="zákl. přenesená",J231,0)</f>
        <v>0</v>
      </c>
      <c r="BH231" s="221">
        <f>IF(N231="sníž. přenesená",J231,0)</f>
        <v>0</v>
      </c>
      <c r="BI231" s="221">
        <f>IF(N231="nulová",J231,0)</f>
        <v>0</v>
      </c>
      <c r="BJ231" s="20" t="s">
        <v>81</v>
      </c>
      <c r="BK231" s="221">
        <f>ROUND(I231*H231,2)</f>
        <v>0</v>
      </c>
      <c r="BL231" s="20" t="s">
        <v>152</v>
      </c>
      <c r="BM231" s="220" t="s">
        <v>1329</v>
      </c>
    </row>
    <row r="232" s="2" customFormat="1">
      <c r="A232" s="41"/>
      <c r="B232" s="42"/>
      <c r="C232" s="43"/>
      <c r="D232" s="222" t="s">
        <v>154</v>
      </c>
      <c r="E232" s="43"/>
      <c r="F232" s="223" t="s">
        <v>580</v>
      </c>
      <c r="G232" s="43"/>
      <c r="H232" s="43"/>
      <c r="I232" s="224"/>
      <c r="J232" s="43"/>
      <c r="K232" s="43"/>
      <c r="L232" s="47"/>
      <c r="M232" s="225"/>
      <c r="N232" s="226"/>
      <c r="O232" s="87"/>
      <c r="P232" s="87"/>
      <c r="Q232" s="87"/>
      <c r="R232" s="87"/>
      <c r="S232" s="87"/>
      <c r="T232" s="88"/>
      <c r="U232" s="41"/>
      <c r="V232" s="41"/>
      <c r="W232" s="41"/>
      <c r="X232" s="41"/>
      <c r="Y232" s="41"/>
      <c r="Z232" s="41"/>
      <c r="AA232" s="41"/>
      <c r="AB232" s="41"/>
      <c r="AC232" s="41"/>
      <c r="AD232" s="41"/>
      <c r="AE232" s="41"/>
      <c r="AT232" s="20" t="s">
        <v>154</v>
      </c>
      <c r="AU232" s="20" t="s">
        <v>83</v>
      </c>
    </row>
    <row r="233" s="12" customFormat="1" ht="22.8" customHeight="1">
      <c r="A233" s="12"/>
      <c r="B233" s="192"/>
      <c r="C233" s="193"/>
      <c r="D233" s="194" t="s">
        <v>72</v>
      </c>
      <c r="E233" s="206" t="s">
        <v>582</v>
      </c>
      <c r="F233" s="206" t="s">
        <v>583</v>
      </c>
      <c r="G233" s="193"/>
      <c r="H233" s="193"/>
      <c r="I233" s="196"/>
      <c r="J233" s="207">
        <f>BK233</f>
        <v>0</v>
      </c>
      <c r="K233" s="193"/>
      <c r="L233" s="198"/>
      <c r="M233" s="199"/>
      <c r="N233" s="200"/>
      <c r="O233" s="200"/>
      <c r="P233" s="201">
        <f>SUM(P234:P237)</f>
        <v>0</v>
      </c>
      <c r="Q233" s="200"/>
      <c r="R233" s="201">
        <f>SUM(R234:R237)</f>
        <v>0</v>
      </c>
      <c r="S233" s="200"/>
      <c r="T233" s="202">
        <f>SUM(T234:T237)</f>
        <v>0</v>
      </c>
      <c r="U233" s="12"/>
      <c r="V233" s="12"/>
      <c r="W233" s="12"/>
      <c r="X233" s="12"/>
      <c r="Y233" s="12"/>
      <c r="Z233" s="12"/>
      <c r="AA233" s="12"/>
      <c r="AB233" s="12"/>
      <c r="AC233" s="12"/>
      <c r="AD233" s="12"/>
      <c r="AE233" s="12"/>
      <c r="AR233" s="203" t="s">
        <v>81</v>
      </c>
      <c r="AT233" s="204" t="s">
        <v>72</v>
      </c>
      <c r="AU233" s="204" t="s">
        <v>81</v>
      </c>
      <c r="AY233" s="203" t="s">
        <v>146</v>
      </c>
      <c r="BK233" s="205">
        <f>SUM(BK234:BK237)</f>
        <v>0</v>
      </c>
    </row>
    <row r="234" s="2" customFormat="1" ht="24.15" customHeight="1">
      <c r="A234" s="41"/>
      <c r="B234" s="42"/>
      <c r="C234" s="208" t="s">
        <v>463</v>
      </c>
      <c r="D234" s="208" t="s">
        <v>148</v>
      </c>
      <c r="E234" s="209" t="s">
        <v>1066</v>
      </c>
      <c r="F234" s="210" t="s">
        <v>1067</v>
      </c>
      <c r="G234" s="211" t="s">
        <v>223</v>
      </c>
      <c r="H234" s="212">
        <v>0.26800000000000002</v>
      </c>
      <c r="I234" s="213"/>
      <c r="J234" s="214">
        <f>ROUND(I234*H234,2)</f>
        <v>0</v>
      </c>
      <c r="K234" s="215"/>
      <c r="L234" s="47"/>
      <c r="M234" s="216" t="s">
        <v>19</v>
      </c>
      <c r="N234" s="217" t="s">
        <v>44</v>
      </c>
      <c r="O234" s="87"/>
      <c r="P234" s="218">
        <f>O234*H234</f>
        <v>0</v>
      </c>
      <c r="Q234" s="218">
        <v>0</v>
      </c>
      <c r="R234" s="218">
        <f>Q234*H234</f>
        <v>0</v>
      </c>
      <c r="S234" s="218">
        <v>0</v>
      </c>
      <c r="T234" s="219">
        <f>S234*H234</f>
        <v>0</v>
      </c>
      <c r="U234" s="41"/>
      <c r="V234" s="41"/>
      <c r="W234" s="41"/>
      <c r="X234" s="41"/>
      <c r="Y234" s="41"/>
      <c r="Z234" s="41"/>
      <c r="AA234" s="41"/>
      <c r="AB234" s="41"/>
      <c r="AC234" s="41"/>
      <c r="AD234" s="41"/>
      <c r="AE234" s="41"/>
      <c r="AR234" s="220" t="s">
        <v>152</v>
      </c>
      <c r="AT234" s="220" t="s">
        <v>148</v>
      </c>
      <c r="AU234" s="220" t="s">
        <v>83</v>
      </c>
      <c r="AY234" s="20" t="s">
        <v>146</v>
      </c>
      <c r="BE234" s="221">
        <f>IF(N234="základní",J234,0)</f>
        <v>0</v>
      </c>
      <c r="BF234" s="221">
        <f>IF(N234="snížená",J234,0)</f>
        <v>0</v>
      </c>
      <c r="BG234" s="221">
        <f>IF(N234="zákl. přenesená",J234,0)</f>
        <v>0</v>
      </c>
      <c r="BH234" s="221">
        <f>IF(N234="sníž. přenesená",J234,0)</f>
        <v>0</v>
      </c>
      <c r="BI234" s="221">
        <f>IF(N234="nulová",J234,0)</f>
        <v>0</v>
      </c>
      <c r="BJ234" s="20" t="s">
        <v>81</v>
      </c>
      <c r="BK234" s="221">
        <f>ROUND(I234*H234,2)</f>
        <v>0</v>
      </c>
      <c r="BL234" s="20" t="s">
        <v>152</v>
      </c>
      <c r="BM234" s="220" t="s">
        <v>1330</v>
      </c>
    </row>
    <row r="235" s="2" customFormat="1">
      <c r="A235" s="41"/>
      <c r="B235" s="42"/>
      <c r="C235" s="43"/>
      <c r="D235" s="222" t="s">
        <v>154</v>
      </c>
      <c r="E235" s="43"/>
      <c r="F235" s="223" t="s">
        <v>1069</v>
      </c>
      <c r="G235" s="43"/>
      <c r="H235" s="43"/>
      <c r="I235" s="224"/>
      <c r="J235" s="43"/>
      <c r="K235" s="43"/>
      <c r="L235" s="47"/>
      <c r="M235" s="225"/>
      <c r="N235" s="226"/>
      <c r="O235" s="87"/>
      <c r="P235" s="87"/>
      <c r="Q235" s="87"/>
      <c r="R235" s="87"/>
      <c r="S235" s="87"/>
      <c r="T235" s="88"/>
      <c r="U235" s="41"/>
      <c r="V235" s="41"/>
      <c r="W235" s="41"/>
      <c r="X235" s="41"/>
      <c r="Y235" s="41"/>
      <c r="Z235" s="41"/>
      <c r="AA235" s="41"/>
      <c r="AB235" s="41"/>
      <c r="AC235" s="41"/>
      <c r="AD235" s="41"/>
      <c r="AE235" s="41"/>
      <c r="AT235" s="20" t="s">
        <v>154</v>
      </c>
      <c r="AU235" s="20" t="s">
        <v>83</v>
      </c>
    </row>
    <row r="236" s="2" customFormat="1" ht="24.15" customHeight="1">
      <c r="A236" s="41"/>
      <c r="B236" s="42"/>
      <c r="C236" s="208" t="s">
        <v>467</v>
      </c>
      <c r="D236" s="208" t="s">
        <v>148</v>
      </c>
      <c r="E236" s="209" t="s">
        <v>1071</v>
      </c>
      <c r="F236" s="210" t="s">
        <v>1072</v>
      </c>
      <c r="G236" s="211" t="s">
        <v>223</v>
      </c>
      <c r="H236" s="212">
        <v>0.26800000000000002</v>
      </c>
      <c r="I236" s="213"/>
      <c r="J236" s="214">
        <f>ROUND(I236*H236,2)</f>
        <v>0</v>
      </c>
      <c r="K236" s="215"/>
      <c r="L236" s="47"/>
      <c r="M236" s="216" t="s">
        <v>19</v>
      </c>
      <c r="N236" s="217" t="s">
        <v>44</v>
      </c>
      <c r="O236" s="87"/>
      <c r="P236" s="218">
        <f>O236*H236</f>
        <v>0</v>
      </c>
      <c r="Q236" s="218">
        <v>0</v>
      </c>
      <c r="R236" s="218">
        <f>Q236*H236</f>
        <v>0</v>
      </c>
      <c r="S236" s="218">
        <v>0</v>
      </c>
      <c r="T236" s="219">
        <f>S236*H236</f>
        <v>0</v>
      </c>
      <c r="U236" s="41"/>
      <c r="V236" s="41"/>
      <c r="W236" s="41"/>
      <c r="X236" s="41"/>
      <c r="Y236" s="41"/>
      <c r="Z236" s="41"/>
      <c r="AA236" s="41"/>
      <c r="AB236" s="41"/>
      <c r="AC236" s="41"/>
      <c r="AD236" s="41"/>
      <c r="AE236" s="41"/>
      <c r="AR236" s="220" t="s">
        <v>152</v>
      </c>
      <c r="AT236" s="220" t="s">
        <v>148</v>
      </c>
      <c r="AU236" s="220" t="s">
        <v>83</v>
      </c>
      <c r="AY236" s="20" t="s">
        <v>146</v>
      </c>
      <c r="BE236" s="221">
        <f>IF(N236="základní",J236,0)</f>
        <v>0</v>
      </c>
      <c r="BF236" s="221">
        <f>IF(N236="snížená",J236,0)</f>
        <v>0</v>
      </c>
      <c r="BG236" s="221">
        <f>IF(N236="zákl. přenesená",J236,0)</f>
        <v>0</v>
      </c>
      <c r="BH236" s="221">
        <f>IF(N236="sníž. přenesená",J236,0)</f>
        <v>0</v>
      </c>
      <c r="BI236" s="221">
        <f>IF(N236="nulová",J236,0)</f>
        <v>0</v>
      </c>
      <c r="BJ236" s="20" t="s">
        <v>81</v>
      </c>
      <c r="BK236" s="221">
        <f>ROUND(I236*H236,2)</f>
        <v>0</v>
      </c>
      <c r="BL236" s="20" t="s">
        <v>152</v>
      </c>
      <c r="BM236" s="220" t="s">
        <v>1331</v>
      </c>
    </row>
    <row r="237" s="2" customFormat="1">
      <c r="A237" s="41"/>
      <c r="B237" s="42"/>
      <c r="C237" s="43"/>
      <c r="D237" s="222" t="s">
        <v>154</v>
      </c>
      <c r="E237" s="43"/>
      <c r="F237" s="223" t="s">
        <v>1074</v>
      </c>
      <c r="G237" s="43"/>
      <c r="H237" s="43"/>
      <c r="I237" s="224"/>
      <c r="J237" s="43"/>
      <c r="K237" s="43"/>
      <c r="L237" s="47"/>
      <c r="M237" s="225"/>
      <c r="N237" s="226"/>
      <c r="O237" s="87"/>
      <c r="P237" s="87"/>
      <c r="Q237" s="87"/>
      <c r="R237" s="87"/>
      <c r="S237" s="87"/>
      <c r="T237" s="88"/>
      <c r="U237" s="41"/>
      <c r="V237" s="41"/>
      <c r="W237" s="41"/>
      <c r="X237" s="41"/>
      <c r="Y237" s="41"/>
      <c r="Z237" s="41"/>
      <c r="AA237" s="41"/>
      <c r="AB237" s="41"/>
      <c r="AC237" s="41"/>
      <c r="AD237" s="41"/>
      <c r="AE237" s="41"/>
      <c r="AT237" s="20" t="s">
        <v>154</v>
      </c>
      <c r="AU237" s="20" t="s">
        <v>83</v>
      </c>
    </row>
    <row r="238" s="12" customFormat="1" ht="25.92" customHeight="1">
      <c r="A238" s="12"/>
      <c r="B238" s="192"/>
      <c r="C238" s="193"/>
      <c r="D238" s="194" t="s">
        <v>72</v>
      </c>
      <c r="E238" s="195" t="s">
        <v>1332</v>
      </c>
      <c r="F238" s="195" t="s">
        <v>1333</v>
      </c>
      <c r="G238" s="193"/>
      <c r="H238" s="193"/>
      <c r="I238" s="196"/>
      <c r="J238" s="197">
        <f>BK238</f>
        <v>0</v>
      </c>
      <c r="K238" s="193"/>
      <c r="L238" s="198"/>
      <c r="M238" s="199"/>
      <c r="N238" s="200"/>
      <c r="O238" s="200"/>
      <c r="P238" s="201">
        <f>P239+P245+P252</f>
        <v>0</v>
      </c>
      <c r="Q238" s="200"/>
      <c r="R238" s="201">
        <f>R239+R245+R252</f>
        <v>0.12697500000000001</v>
      </c>
      <c r="S238" s="200"/>
      <c r="T238" s="202">
        <f>T239+T245+T252</f>
        <v>0</v>
      </c>
      <c r="U238" s="12"/>
      <c r="V238" s="12"/>
      <c r="W238" s="12"/>
      <c r="X238" s="12"/>
      <c r="Y238" s="12"/>
      <c r="Z238" s="12"/>
      <c r="AA238" s="12"/>
      <c r="AB238" s="12"/>
      <c r="AC238" s="12"/>
      <c r="AD238" s="12"/>
      <c r="AE238" s="12"/>
      <c r="AR238" s="203" t="s">
        <v>83</v>
      </c>
      <c r="AT238" s="204" t="s">
        <v>72</v>
      </c>
      <c r="AU238" s="204" t="s">
        <v>73</v>
      </c>
      <c r="AY238" s="203" t="s">
        <v>146</v>
      </c>
      <c r="BK238" s="205">
        <f>BK239+BK245+BK252</f>
        <v>0</v>
      </c>
    </row>
    <row r="239" s="12" customFormat="1" ht="22.8" customHeight="1">
      <c r="A239" s="12"/>
      <c r="B239" s="192"/>
      <c r="C239" s="193"/>
      <c r="D239" s="194" t="s">
        <v>72</v>
      </c>
      <c r="E239" s="206" t="s">
        <v>1334</v>
      </c>
      <c r="F239" s="206" t="s">
        <v>1335</v>
      </c>
      <c r="G239" s="193"/>
      <c r="H239" s="193"/>
      <c r="I239" s="196"/>
      <c r="J239" s="207">
        <f>BK239</f>
        <v>0</v>
      </c>
      <c r="K239" s="193"/>
      <c r="L239" s="198"/>
      <c r="M239" s="199"/>
      <c r="N239" s="200"/>
      <c r="O239" s="200"/>
      <c r="P239" s="201">
        <f>SUM(P240:P244)</f>
        <v>0</v>
      </c>
      <c r="Q239" s="200"/>
      <c r="R239" s="201">
        <f>SUM(R240:R244)</f>
        <v>0.002745</v>
      </c>
      <c r="S239" s="200"/>
      <c r="T239" s="202">
        <f>SUM(T240:T244)</f>
        <v>0</v>
      </c>
      <c r="U239" s="12"/>
      <c r="V239" s="12"/>
      <c r="W239" s="12"/>
      <c r="X239" s="12"/>
      <c r="Y239" s="12"/>
      <c r="Z239" s="12"/>
      <c r="AA239" s="12"/>
      <c r="AB239" s="12"/>
      <c r="AC239" s="12"/>
      <c r="AD239" s="12"/>
      <c r="AE239" s="12"/>
      <c r="AR239" s="203" t="s">
        <v>83</v>
      </c>
      <c r="AT239" s="204" t="s">
        <v>72</v>
      </c>
      <c r="AU239" s="204" t="s">
        <v>81</v>
      </c>
      <c r="AY239" s="203" t="s">
        <v>146</v>
      </c>
      <c r="BK239" s="205">
        <f>SUM(BK240:BK244)</f>
        <v>0</v>
      </c>
    </row>
    <row r="240" s="2" customFormat="1" ht="24.15" customHeight="1">
      <c r="A240" s="41"/>
      <c r="B240" s="42"/>
      <c r="C240" s="208" t="s">
        <v>471</v>
      </c>
      <c r="D240" s="208" t="s">
        <v>148</v>
      </c>
      <c r="E240" s="209" t="s">
        <v>1336</v>
      </c>
      <c r="F240" s="210" t="s">
        <v>1337</v>
      </c>
      <c r="G240" s="211" t="s">
        <v>151</v>
      </c>
      <c r="H240" s="212">
        <v>1.5</v>
      </c>
      <c r="I240" s="213"/>
      <c r="J240" s="214">
        <f>ROUND(I240*H240,2)</f>
        <v>0</v>
      </c>
      <c r="K240" s="215"/>
      <c r="L240" s="47"/>
      <c r="M240" s="216" t="s">
        <v>19</v>
      </c>
      <c r="N240" s="217" t="s">
        <v>44</v>
      </c>
      <c r="O240" s="87"/>
      <c r="P240" s="218">
        <f>O240*H240</f>
        <v>0</v>
      </c>
      <c r="Q240" s="218">
        <v>0.00029999999999999997</v>
      </c>
      <c r="R240" s="218">
        <f>Q240*H240</f>
        <v>0.00044999999999999999</v>
      </c>
      <c r="S240" s="218">
        <v>0</v>
      </c>
      <c r="T240" s="219">
        <f>S240*H240</f>
        <v>0</v>
      </c>
      <c r="U240" s="41"/>
      <c r="V240" s="41"/>
      <c r="W240" s="41"/>
      <c r="X240" s="41"/>
      <c r="Y240" s="41"/>
      <c r="Z240" s="41"/>
      <c r="AA240" s="41"/>
      <c r="AB240" s="41"/>
      <c r="AC240" s="41"/>
      <c r="AD240" s="41"/>
      <c r="AE240" s="41"/>
      <c r="AR240" s="220" t="s">
        <v>241</v>
      </c>
      <c r="AT240" s="220" t="s">
        <v>148</v>
      </c>
      <c r="AU240" s="220" t="s">
        <v>83</v>
      </c>
      <c r="AY240" s="20" t="s">
        <v>146</v>
      </c>
      <c r="BE240" s="221">
        <f>IF(N240="základní",J240,0)</f>
        <v>0</v>
      </c>
      <c r="BF240" s="221">
        <f>IF(N240="snížená",J240,0)</f>
        <v>0</v>
      </c>
      <c r="BG240" s="221">
        <f>IF(N240="zákl. přenesená",J240,0)</f>
        <v>0</v>
      </c>
      <c r="BH240" s="221">
        <f>IF(N240="sníž. přenesená",J240,0)</f>
        <v>0</v>
      </c>
      <c r="BI240" s="221">
        <f>IF(N240="nulová",J240,0)</f>
        <v>0</v>
      </c>
      <c r="BJ240" s="20" t="s">
        <v>81</v>
      </c>
      <c r="BK240" s="221">
        <f>ROUND(I240*H240,2)</f>
        <v>0</v>
      </c>
      <c r="BL240" s="20" t="s">
        <v>241</v>
      </c>
      <c r="BM240" s="220" t="s">
        <v>1338</v>
      </c>
    </row>
    <row r="241" s="2" customFormat="1">
      <c r="A241" s="41"/>
      <c r="B241" s="42"/>
      <c r="C241" s="43"/>
      <c r="D241" s="222" t="s">
        <v>154</v>
      </c>
      <c r="E241" s="43"/>
      <c r="F241" s="223" t="s">
        <v>1339</v>
      </c>
      <c r="G241" s="43"/>
      <c r="H241" s="43"/>
      <c r="I241" s="224"/>
      <c r="J241" s="43"/>
      <c r="K241" s="43"/>
      <c r="L241" s="47"/>
      <c r="M241" s="225"/>
      <c r="N241" s="226"/>
      <c r="O241" s="87"/>
      <c r="P241" s="87"/>
      <c r="Q241" s="87"/>
      <c r="R241" s="87"/>
      <c r="S241" s="87"/>
      <c r="T241" s="88"/>
      <c r="U241" s="41"/>
      <c r="V241" s="41"/>
      <c r="W241" s="41"/>
      <c r="X241" s="41"/>
      <c r="Y241" s="41"/>
      <c r="Z241" s="41"/>
      <c r="AA241" s="41"/>
      <c r="AB241" s="41"/>
      <c r="AC241" s="41"/>
      <c r="AD241" s="41"/>
      <c r="AE241" s="41"/>
      <c r="AT241" s="20" t="s">
        <v>154</v>
      </c>
      <c r="AU241" s="20" t="s">
        <v>83</v>
      </c>
    </row>
    <row r="242" s="13" customFormat="1">
      <c r="A242" s="13"/>
      <c r="B242" s="229"/>
      <c r="C242" s="230"/>
      <c r="D242" s="227" t="s">
        <v>184</v>
      </c>
      <c r="E242" s="231" t="s">
        <v>19</v>
      </c>
      <c r="F242" s="232" t="s">
        <v>1340</v>
      </c>
      <c r="G242" s="230"/>
      <c r="H242" s="233">
        <v>1.5</v>
      </c>
      <c r="I242" s="234"/>
      <c r="J242" s="230"/>
      <c r="K242" s="230"/>
      <c r="L242" s="235"/>
      <c r="M242" s="236"/>
      <c r="N242" s="237"/>
      <c r="O242" s="237"/>
      <c r="P242" s="237"/>
      <c r="Q242" s="237"/>
      <c r="R242" s="237"/>
      <c r="S242" s="237"/>
      <c r="T242" s="238"/>
      <c r="U242" s="13"/>
      <c r="V242" s="13"/>
      <c r="W242" s="13"/>
      <c r="X242" s="13"/>
      <c r="Y242" s="13"/>
      <c r="Z242" s="13"/>
      <c r="AA242" s="13"/>
      <c r="AB242" s="13"/>
      <c r="AC242" s="13"/>
      <c r="AD242" s="13"/>
      <c r="AE242" s="13"/>
      <c r="AT242" s="239" t="s">
        <v>184</v>
      </c>
      <c r="AU242" s="239" t="s">
        <v>83</v>
      </c>
      <c r="AV242" s="13" t="s">
        <v>83</v>
      </c>
      <c r="AW242" s="13" t="s">
        <v>35</v>
      </c>
      <c r="AX242" s="13" t="s">
        <v>81</v>
      </c>
      <c r="AY242" s="239" t="s">
        <v>146</v>
      </c>
    </row>
    <row r="243" s="2" customFormat="1" ht="16.5" customHeight="1">
      <c r="A243" s="41"/>
      <c r="B243" s="42"/>
      <c r="C243" s="261" t="s">
        <v>475</v>
      </c>
      <c r="D243" s="261" t="s">
        <v>242</v>
      </c>
      <c r="E243" s="262" t="s">
        <v>1341</v>
      </c>
      <c r="F243" s="263" t="s">
        <v>1342</v>
      </c>
      <c r="G243" s="264" t="s">
        <v>151</v>
      </c>
      <c r="H243" s="265">
        <v>1.53</v>
      </c>
      <c r="I243" s="266"/>
      <c r="J243" s="267">
        <f>ROUND(I243*H243,2)</f>
        <v>0</v>
      </c>
      <c r="K243" s="268"/>
      <c r="L243" s="269"/>
      <c r="M243" s="270" t="s">
        <v>19</v>
      </c>
      <c r="N243" s="271" t="s">
        <v>44</v>
      </c>
      <c r="O243" s="87"/>
      <c r="P243" s="218">
        <f>O243*H243</f>
        <v>0</v>
      </c>
      <c r="Q243" s="218">
        <v>0.0015</v>
      </c>
      <c r="R243" s="218">
        <f>Q243*H243</f>
        <v>0.0022950000000000002</v>
      </c>
      <c r="S243" s="218">
        <v>0</v>
      </c>
      <c r="T243" s="219">
        <f>S243*H243</f>
        <v>0</v>
      </c>
      <c r="U243" s="41"/>
      <c r="V243" s="41"/>
      <c r="W243" s="41"/>
      <c r="X243" s="41"/>
      <c r="Y243" s="41"/>
      <c r="Z243" s="41"/>
      <c r="AA243" s="41"/>
      <c r="AB243" s="41"/>
      <c r="AC243" s="41"/>
      <c r="AD243" s="41"/>
      <c r="AE243" s="41"/>
      <c r="AR243" s="220" t="s">
        <v>339</v>
      </c>
      <c r="AT243" s="220" t="s">
        <v>242</v>
      </c>
      <c r="AU243" s="220" t="s">
        <v>83</v>
      </c>
      <c r="AY243" s="20" t="s">
        <v>146</v>
      </c>
      <c r="BE243" s="221">
        <f>IF(N243="základní",J243,0)</f>
        <v>0</v>
      </c>
      <c r="BF243" s="221">
        <f>IF(N243="snížená",J243,0)</f>
        <v>0</v>
      </c>
      <c r="BG243" s="221">
        <f>IF(N243="zákl. přenesená",J243,0)</f>
        <v>0</v>
      </c>
      <c r="BH243" s="221">
        <f>IF(N243="sníž. přenesená",J243,0)</f>
        <v>0</v>
      </c>
      <c r="BI243" s="221">
        <f>IF(N243="nulová",J243,0)</f>
        <v>0</v>
      </c>
      <c r="BJ243" s="20" t="s">
        <v>81</v>
      </c>
      <c r="BK243" s="221">
        <f>ROUND(I243*H243,2)</f>
        <v>0</v>
      </c>
      <c r="BL243" s="20" t="s">
        <v>241</v>
      </c>
      <c r="BM243" s="220" t="s">
        <v>1343</v>
      </c>
    </row>
    <row r="244" s="13" customFormat="1">
      <c r="A244" s="13"/>
      <c r="B244" s="229"/>
      <c r="C244" s="230"/>
      <c r="D244" s="227" t="s">
        <v>184</v>
      </c>
      <c r="E244" s="230"/>
      <c r="F244" s="232" t="s">
        <v>1344</v>
      </c>
      <c r="G244" s="230"/>
      <c r="H244" s="233">
        <v>1.53</v>
      </c>
      <c r="I244" s="234"/>
      <c r="J244" s="230"/>
      <c r="K244" s="230"/>
      <c r="L244" s="235"/>
      <c r="M244" s="236"/>
      <c r="N244" s="237"/>
      <c r="O244" s="237"/>
      <c r="P244" s="237"/>
      <c r="Q244" s="237"/>
      <c r="R244" s="237"/>
      <c r="S244" s="237"/>
      <c r="T244" s="238"/>
      <c r="U244" s="13"/>
      <c r="V244" s="13"/>
      <c r="W244" s="13"/>
      <c r="X244" s="13"/>
      <c r="Y244" s="13"/>
      <c r="Z244" s="13"/>
      <c r="AA244" s="13"/>
      <c r="AB244" s="13"/>
      <c r="AC244" s="13"/>
      <c r="AD244" s="13"/>
      <c r="AE244" s="13"/>
      <c r="AT244" s="239" t="s">
        <v>184</v>
      </c>
      <c r="AU244" s="239" t="s">
        <v>83</v>
      </c>
      <c r="AV244" s="13" t="s">
        <v>83</v>
      </c>
      <c r="AW244" s="13" t="s">
        <v>4</v>
      </c>
      <c r="AX244" s="13" t="s">
        <v>81</v>
      </c>
      <c r="AY244" s="239" t="s">
        <v>146</v>
      </c>
    </row>
    <row r="245" s="12" customFormat="1" ht="22.8" customHeight="1">
      <c r="A245" s="12"/>
      <c r="B245" s="192"/>
      <c r="C245" s="193"/>
      <c r="D245" s="194" t="s">
        <v>72</v>
      </c>
      <c r="E245" s="206" t="s">
        <v>1345</v>
      </c>
      <c r="F245" s="206" t="s">
        <v>1346</v>
      </c>
      <c r="G245" s="193"/>
      <c r="H245" s="193"/>
      <c r="I245" s="196"/>
      <c r="J245" s="207">
        <f>BK245</f>
        <v>0</v>
      </c>
      <c r="K245" s="193"/>
      <c r="L245" s="198"/>
      <c r="M245" s="199"/>
      <c r="N245" s="200"/>
      <c r="O245" s="200"/>
      <c r="P245" s="201">
        <f>SUM(P246:P251)</f>
        <v>0</v>
      </c>
      <c r="Q245" s="200"/>
      <c r="R245" s="201">
        <f>SUM(R246:R251)</f>
        <v>0.01388</v>
      </c>
      <c r="S245" s="200"/>
      <c r="T245" s="202">
        <f>SUM(T246:T251)</f>
        <v>0</v>
      </c>
      <c r="U245" s="12"/>
      <c r="V245" s="12"/>
      <c r="W245" s="12"/>
      <c r="X245" s="12"/>
      <c r="Y245" s="12"/>
      <c r="Z245" s="12"/>
      <c r="AA245" s="12"/>
      <c r="AB245" s="12"/>
      <c r="AC245" s="12"/>
      <c r="AD245" s="12"/>
      <c r="AE245" s="12"/>
      <c r="AR245" s="203" t="s">
        <v>83</v>
      </c>
      <c r="AT245" s="204" t="s">
        <v>72</v>
      </c>
      <c r="AU245" s="204" t="s">
        <v>81</v>
      </c>
      <c r="AY245" s="203" t="s">
        <v>146</v>
      </c>
      <c r="BK245" s="205">
        <f>SUM(BK246:BK251)</f>
        <v>0</v>
      </c>
    </row>
    <row r="246" s="2" customFormat="1" ht="16.5" customHeight="1">
      <c r="A246" s="41"/>
      <c r="B246" s="42"/>
      <c r="C246" s="208" t="s">
        <v>479</v>
      </c>
      <c r="D246" s="208" t="s">
        <v>148</v>
      </c>
      <c r="E246" s="209" t="s">
        <v>1347</v>
      </c>
      <c r="F246" s="210" t="s">
        <v>1348</v>
      </c>
      <c r="G246" s="211" t="s">
        <v>1312</v>
      </c>
      <c r="H246" s="212">
        <v>3</v>
      </c>
      <c r="I246" s="213"/>
      <c r="J246" s="214">
        <f>ROUND(I246*H246,2)</f>
        <v>0</v>
      </c>
      <c r="K246" s="215"/>
      <c r="L246" s="47"/>
      <c r="M246" s="216" t="s">
        <v>19</v>
      </c>
      <c r="N246" s="217" t="s">
        <v>44</v>
      </c>
      <c r="O246" s="87"/>
      <c r="P246" s="218">
        <f>O246*H246</f>
        <v>0</v>
      </c>
      <c r="Q246" s="218">
        <v>0.002</v>
      </c>
      <c r="R246" s="218">
        <f>Q246*H246</f>
        <v>0.0060000000000000001</v>
      </c>
      <c r="S246" s="218">
        <v>0</v>
      </c>
      <c r="T246" s="219">
        <f>S246*H246</f>
        <v>0</v>
      </c>
      <c r="U246" s="41"/>
      <c r="V246" s="41"/>
      <c r="W246" s="41"/>
      <c r="X246" s="41"/>
      <c r="Y246" s="41"/>
      <c r="Z246" s="41"/>
      <c r="AA246" s="41"/>
      <c r="AB246" s="41"/>
      <c r="AC246" s="41"/>
      <c r="AD246" s="41"/>
      <c r="AE246" s="41"/>
      <c r="AR246" s="220" t="s">
        <v>241</v>
      </c>
      <c r="AT246" s="220" t="s">
        <v>148</v>
      </c>
      <c r="AU246" s="220" t="s">
        <v>83</v>
      </c>
      <c r="AY246" s="20" t="s">
        <v>146</v>
      </c>
      <c r="BE246" s="221">
        <f>IF(N246="základní",J246,0)</f>
        <v>0</v>
      </c>
      <c r="BF246" s="221">
        <f>IF(N246="snížená",J246,0)</f>
        <v>0</v>
      </c>
      <c r="BG246" s="221">
        <f>IF(N246="zákl. přenesená",J246,0)</f>
        <v>0</v>
      </c>
      <c r="BH246" s="221">
        <f>IF(N246="sníž. přenesená",J246,0)</f>
        <v>0</v>
      </c>
      <c r="BI246" s="221">
        <f>IF(N246="nulová",J246,0)</f>
        <v>0</v>
      </c>
      <c r="BJ246" s="20" t="s">
        <v>81</v>
      </c>
      <c r="BK246" s="221">
        <f>ROUND(I246*H246,2)</f>
        <v>0</v>
      </c>
      <c r="BL246" s="20" t="s">
        <v>241</v>
      </c>
      <c r="BM246" s="220" t="s">
        <v>1349</v>
      </c>
    </row>
    <row r="247" s="2" customFormat="1">
      <c r="A247" s="41"/>
      <c r="B247" s="42"/>
      <c r="C247" s="43"/>
      <c r="D247" s="222" t="s">
        <v>154</v>
      </c>
      <c r="E247" s="43"/>
      <c r="F247" s="223" t="s">
        <v>1350</v>
      </c>
      <c r="G247" s="43"/>
      <c r="H247" s="43"/>
      <c r="I247" s="224"/>
      <c r="J247" s="43"/>
      <c r="K247" s="43"/>
      <c r="L247" s="47"/>
      <c r="M247" s="225"/>
      <c r="N247" s="226"/>
      <c r="O247" s="87"/>
      <c r="P247" s="87"/>
      <c r="Q247" s="87"/>
      <c r="R247" s="87"/>
      <c r="S247" s="87"/>
      <c r="T247" s="88"/>
      <c r="U247" s="41"/>
      <c r="V247" s="41"/>
      <c r="W247" s="41"/>
      <c r="X247" s="41"/>
      <c r="Y247" s="41"/>
      <c r="Z247" s="41"/>
      <c r="AA247" s="41"/>
      <c r="AB247" s="41"/>
      <c r="AC247" s="41"/>
      <c r="AD247" s="41"/>
      <c r="AE247" s="41"/>
      <c r="AT247" s="20" t="s">
        <v>154</v>
      </c>
      <c r="AU247" s="20" t="s">
        <v>83</v>
      </c>
    </row>
    <row r="248" s="2" customFormat="1" ht="16.5" customHeight="1">
      <c r="A248" s="41"/>
      <c r="B248" s="42"/>
      <c r="C248" s="208" t="s">
        <v>483</v>
      </c>
      <c r="D248" s="208" t="s">
        <v>148</v>
      </c>
      <c r="E248" s="209" t="s">
        <v>1351</v>
      </c>
      <c r="F248" s="210" t="s">
        <v>1352</v>
      </c>
      <c r="G248" s="211" t="s">
        <v>1312</v>
      </c>
      <c r="H248" s="212">
        <v>1</v>
      </c>
      <c r="I248" s="213"/>
      <c r="J248" s="214">
        <f>ROUND(I248*H248,2)</f>
        <v>0</v>
      </c>
      <c r="K248" s="215"/>
      <c r="L248" s="47"/>
      <c r="M248" s="216" t="s">
        <v>19</v>
      </c>
      <c r="N248" s="217" t="s">
        <v>44</v>
      </c>
      <c r="O248" s="87"/>
      <c r="P248" s="218">
        <f>O248*H248</f>
        <v>0</v>
      </c>
      <c r="Q248" s="218">
        <v>0.0078799999999999999</v>
      </c>
      <c r="R248" s="218">
        <f>Q248*H248</f>
        <v>0.0078799999999999999</v>
      </c>
      <c r="S248" s="218">
        <v>0</v>
      </c>
      <c r="T248" s="219">
        <f>S248*H248</f>
        <v>0</v>
      </c>
      <c r="U248" s="41"/>
      <c r="V248" s="41"/>
      <c r="W248" s="41"/>
      <c r="X248" s="41"/>
      <c r="Y248" s="41"/>
      <c r="Z248" s="41"/>
      <c r="AA248" s="41"/>
      <c r="AB248" s="41"/>
      <c r="AC248" s="41"/>
      <c r="AD248" s="41"/>
      <c r="AE248" s="41"/>
      <c r="AR248" s="220" t="s">
        <v>241</v>
      </c>
      <c r="AT248" s="220" t="s">
        <v>148</v>
      </c>
      <c r="AU248" s="220" t="s">
        <v>83</v>
      </c>
      <c r="AY248" s="20" t="s">
        <v>146</v>
      </c>
      <c r="BE248" s="221">
        <f>IF(N248="základní",J248,0)</f>
        <v>0</v>
      </c>
      <c r="BF248" s="221">
        <f>IF(N248="snížená",J248,0)</f>
        <v>0</v>
      </c>
      <c r="BG248" s="221">
        <f>IF(N248="zákl. přenesená",J248,0)</f>
        <v>0</v>
      </c>
      <c r="BH248" s="221">
        <f>IF(N248="sníž. přenesená",J248,0)</f>
        <v>0</v>
      </c>
      <c r="BI248" s="221">
        <f>IF(N248="nulová",J248,0)</f>
        <v>0</v>
      </c>
      <c r="BJ248" s="20" t="s">
        <v>81</v>
      </c>
      <c r="BK248" s="221">
        <f>ROUND(I248*H248,2)</f>
        <v>0</v>
      </c>
      <c r="BL248" s="20" t="s">
        <v>241</v>
      </c>
      <c r="BM248" s="220" t="s">
        <v>1353</v>
      </c>
    </row>
    <row r="249" s="2" customFormat="1">
      <c r="A249" s="41"/>
      <c r="B249" s="42"/>
      <c r="C249" s="43"/>
      <c r="D249" s="222" t="s">
        <v>154</v>
      </c>
      <c r="E249" s="43"/>
      <c r="F249" s="223" t="s">
        <v>1354</v>
      </c>
      <c r="G249" s="43"/>
      <c r="H249" s="43"/>
      <c r="I249" s="224"/>
      <c r="J249" s="43"/>
      <c r="K249" s="43"/>
      <c r="L249" s="47"/>
      <c r="M249" s="225"/>
      <c r="N249" s="226"/>
      <c r="O249" s="87"/>
      <c r="P249" s="87"/>
      <c r="Q249" s="87"/>
      <c r="R249" s="87"/>
      <c r="S249" s="87"/>
      <c r="T249" s="88"/>
      <c r="U249" s="41"/>
      <c r="V249" s="41"/>
      <c r="W249" s="41"/>
      <c r="X249" s="41"/>
      <c r="Y249" s="41"/>
      <c r="Z249" s="41"/>
      <c r="AA249" s="41"/>
      <c r="AB249" s="41"/>
      <c r="AC249" s="41"/>
      <c r="AD249" s="41"/>
      <c r="AE249" s="41"/>
      <c r="AT249" s="20" t="s">
        <v>154</v>
      </c>
      <c r="AU249" s="20" t="s">
        <v>83</v>
      </c>
    </row>
    <row r="250" s="2" customFormat="1" ht="24.15" customHeight="1">
      <c r="A250" s="41"/>
      <c r="B250" s="42"/>
      <c r="C250" s="208" t="s">
        <v>488</v>
      </c>
      <c r="D250" s="208" t="s">
        <v>148</v>
      </c>
      <c r="E250" s="209" t="s">
        <v>1355</v>
      </c>
      <c r="F250" s="210" t="s">
        <v>1356</v>
      </c>
      <c r="G250" s="211" t="s">
        <v>223</v>
      </c>
      <c r="H250" s="212">
        <v>0.014</v>
      </c>
      <c r="I250" s="213"/>
      <c r="J250" s="214">
        <f>ROUND(I250*H250,2)</f>
        <v>0</v>
      </c>
      <c r="K250" s="215"/>
      <c r="L250" s="47"/>
      <c r="M250" s="216" t="s">
        <v>19</v>
      </c>
      <c r="N250" s="217" t="s">
        <v>44</v>
      </c>
      <c r="O250" s="87"/>
      <c r="P250" s="218">
        <f>O250*H250</f>
        <v>0</v>
      </c>
      <c r="Q250" s="218">
        <v>0</v>
      </c>
      <c r="R250" s="218">
        <f>Q250*H250</f>
        <v>0</v>
      </c>
      <c r="S250" s="218">
        <v>0</v>
      </c>
      <c r="T250" s="219">
        <f>S250*H250</f>
        <v>0</v>
      </c>
      <c r="U250" s="41"/>
      <c r="V250" s="41"/>
      <c r="W250" s="41"/>
      <c r="X250" s="41"/>
      <c r="Y250" s="41"/>
      <c r="Z250" s="41"/>
      <c r="AA250" s="41"/>
      <c r="AB250" s="41"/>
      <c r="AC250" s="41"/>
      <c r="AD250" s="41"/>
      <c r="AE250" s="41"/>
      <c r="AR250" s="220" t="s">
        <v>241</v>
      </c>
      <c r="AT250" s="220" t="s">
        <v>148</v>
      </c>
      <c r="AU250" s="220" t="s">
        <v>83</v>
      </c>
      <c r="AY250" s="20" t="s">
        <v>146</v>
      </c>
      <c r="BE250" s="221">
        <f>IF(N250="základní",J250,0)</f>
        <v>0</v>
      </c>
      <c r="BF250" s="221">
        <f>IF(N250="snížená",J250,0)</f>
        <v>0</v>
      </c>
      <c r="BG250" s="221">
        <f>IF(N250="zákl. přenesená",J250,0)</f>
        <v>0</v>
      </c>
      <c r="BH250" s="221">
        <f>IF(N250="sníž. přenesená",J250,0)</f>
        <v>0</v>
      </c>
      <c r="BI250" s="221">
        <f>IF(N250="nulová",J250,0)</f>
        <v>0</v>
      </c>
      <c r="BJ250" s="20" t="s">
        <v>81</v>
      </c>
      <c r="BK250" s="221">
        <f>ROUND(I250*H250,2)</f>
        <v>0</v>
      </c>
      <c r="BL250" s="20" t="s">
        <v>241</v>
      </c>
      <c r="BM250" s="220" t="s">
        <v>1357</v>
      </c>
    </row>
    <row r="251" s="2" customFormat="1">
      <c r="A251" s="41"/>
      <c r="B251" s="42"/>
      <c r="C251" s="43"/>
      <c r="D251" s="222" t="s">
        <v>154</v>
      </c>
      <c r="E251" s="43"/>
      <c r="F251" s="223" t="s">
        <v>1358</v>
      </c>
      <c r="G251" s="43"/>
      <c r="H251" s="43"/>
      <c r="I251" s="224"/>
      <c r="J251" s="43"/>
      <c r="K251" s="43"/>
      <c r="L251" s="47"/>
      <c r="M251" s="225"/>
      <c r="N251" s="226"/>
      <c r="O251" s="87"/>
      <c r="P251" s="87"/>
      <c r="Q251" s="87"/>
      <c r="R251" s="87"/>
      <c r="S251" s="87"/>
      <c r="T251" s="88"/>
      <c r="U251" s="41"/>
      <c r="V251" s="41"/>
      <c r="W251" s="41"/>
      <c r="X251" s="41"/>
      <c r="Y251" s="41"/>
      <c r="Z251" s="41"/>
      <c r="AA251" s="41"/>
      <c r="AB251" s="41"/>
      <c r="AC251" s="41"/>
      <c r="AD251" s="41"/>
      <c r="AE251" s="41"/>
      <c r="AT251" s="20" t="s">
        <v>154</v>
      </c>
      <c r="AU251" s="20" t="s">
        <v>83</v>
      </c>
    </row>
    <row r="252" s="12" customFormat="1" ht="22.8" customHeight="1">
      <c r="A252" s="12"/>
      <c r="B252" s="192"/>
      <c r="C252" s="193"/>
      <c r="D252" s="194" t="s">
        <v>72</v>
      </c>
      <c r="E252" s="206" t="s">
        <v>1359</v>
      </c>
      <c r="F252" s="206" t="s">
        <v>1360</v>
      </c>
      <c r="G252" s="193"/>
      <c r="H252" s="193"/>
      <c r="I252" s="196"/>
      <c r="J252" s="207">
        <f>BK252</f>
        <v>0</v>
      </c>
      <c r="K252" s="193"/>
      <c r="L252" s="198"/>
      <c r="M252" s="199"/>
      <c r="N252" s="200"/>
      <c r="O252" s="200"/>
      <c r="P252" s="201">
        <f>SUM(P253:P260)</f>
        <v>0</v>
      </c>
      <c r="Q252" s="200"/>
      <c r="R252" s="201">
        <f>SUM(R253:R260)</f>
        <v>0.11035</v>
      </c>
      <c r="S252" s="200"/>
      <c r="T252" s="202">
        <f>SUM(T253:T260)</f>
        <v>0</v>
      </c>
      <c r="U252" s="12"/>
      <c r="V252" s="12"/>
      <c r="W252" s="12"/>
      <c r="X252" s="12"/>
      <c r="Y252" s="12"/>
      <c r="Z252" s="12"/>
      <c r="AA252" s="12"/>
      <c r="AB252" s="12"/>
      <c r="AC252" s="12"/>
      <c r="AD252" s="12"/>
      <c r="AE252" s="12"/>
      <c r="AR252" s="203" t="s">
        <v>83</v>
      </c>
      <c r="AT252" s="204" t="s">
        <v>72</v>
      </c>
      <c r="AU252" s="204" t="s">
        <v>81</v>
      </c>
      <c r="AY252" s="203" t="s">
        <v>146</v>
      </c>
      <c r="BK252" s="205">
        <f>SUM(BK253:BK260)</f>
        <v>0</v>
      </c>
    </row>
    <row r="253" s="2" customFormat="1" ht="16.5" customHeight="1">
      <c r="A253" s="41"/>
      <c r="B253" s="42"/>
      <c r="C253" s="208" t="s">
        <v>493</v>
      </c>
      <c r="D253" s="208" t="s">
        <v>148</v>
      </c>
      <c r="E253" s="209" t="s">
        <v>1361</v>
      </c>
      <c r="F253" s="210" t="s">
        <v>1362</v>
      </c>
      <c r="G253" s="211" t="s">
        <v>269</v>
      </c>
      <c r="H253" s="212">
        <v>1</v>
      </c>
      <c r="I253" s="213"/>
      <c r="J253" s="214">
        <f>ROUND(I253*H253,2)</f>
        <v>0</v>
      </c>
      <c r="K253" s="215"/>
      <c r="L253" s="47"/>
      <c r="M253" s="216" t="s">
        <v>19</v>
      </c>
      <c r="N253" s="217" t="s">
        <v>44</v>
      </c>
      <c r="O253" s="87"/>
      <c r="P253" s="218">
        <f>O253*H253</f>
        <v>0</v>
      </c>
      <c r="Q253" s="218">
        <v>0</v>
      </c>
      <c r="R253" s="218">
        <f>Q253*H253</f>
        <v>0</v>
      </c>
      <c r="S253" s="218">
        <v>0</v>
      </c>
      <c r="T253" s="219">
        <f>S253*H253</f>
        <v>0</v>
      </c>
      <c r="U253" s="41"/>
      <c r="V253" s="41"/>
      <c r="W253" s="41"/>
      <c r="X253" s="41"/>
      <c r="Y253" s="41"/>
      <c r="Z253" s="41"/>
      <c r="AA253" s="41"/>
      <c r="AB253" s="41"/>
      <c r="AC253" s="41"/>
      <c r="AD253" s="41"/>
      <c r="AE253" s="41"/>
      <c r="AR253" s="220" t="s">
        <v>241</v>
      </c>
      <c r="AT253" s="220" t="s">
        <v>148</v>
      </c>
      <c r="AU253" s="220" t="s">
        <v>83</v>
      </c>
      <c r="AY253" s="20" t="s">
        <v>146</v>
      </c>
      <c r="BE253" s="221">
        <f>IF(N253="základní",J253,0)</f>
        <v>0</v>
      </c>
      <c r="BF253" s="221">
        <f>IF(N253="snížená",J253,0)</f>
        <v>0</v>
      </c>
      <c r="BG253" s="221">
        <f>IF(N253="zákl. přenesená",J253,0)</f>
        <v>0</v>
      </c>
      <c r="BH253" s="221">
        <f>IF(N253="sníž. přenesená",J253,0)</f>
        <v>0</v>
      </c>
      <c r="BI253" s="221">
        <f>IF(N253="nulová",J253,0)</f>
        <v>0</v>
      </c>
      <c r="BJ253" s="20" t="s">
        <v>81</v>
      </c>
      <c r="BK253" s="221">
        <f>ROUND(I253*H253,2)</f>
        <v>0</v>
      </c>
      <c r="BL253" s="20" t="s">
        <v>241</v>
      </c>
      <c r="BM253" s="220" t="s">
        <v>1363</v>
      </c>
    </row>
    <row r="254" s="2" customFormat="1">
      <c r="A254" s="41"/>
      <c r="B254" s="42"/>
      <c r="C254" s="43"/>
      <c r="D254" s="222" t="s">
        <v>154</v>
      </c>
      <c r="E254" s="43"/>
      <c r="F254" s="223" t="s">
        <v>1364</v>
      </c>
      <c r="G254" s="43"/>
      <c r="H254" s="43"/>
      <c r="I254" s="224"/>
      <c r="J254" s="43"/>
      <c r="K254" s="43"/>
      <c r="L254" s="47"/>
      <c r="M254" s="225"/>
      <c r="N254" s="226"/>
      <c r="O254" s="87"/>
      <c r="P254" s="87"/>
      <c r="Q254" s="87"/>
      <c r="R254" s="87"/>
      <c r="S254" s="87"/>
      <c r="T254" s="88"/>
      <c r="U254" s="41"/>
      <c r="V254" s="41"/>
      <c r="W254" s="41"/>
      <c r="X254" s="41"/>
      <c r="Y254" s="41"/>
      <c r="Z254" s="41"/>
      <c r="AA254" s="41"/>
      <c r="AB254" s="41"/>
      <c r="AC254" s="41"/>
      <c r="AD254" s="41"/>
      <c r="AE254" s="41"/>
      <c r="AT254" s="20" t="s">
        <v>154</v>
      </c>
      <c r="AU254" s="20" t="s">
        <v>83</v>
      </c>
    </row>
    <row r="255" s="2" customFormat="1" ht="16.5" customHeight="1">
      <c r="A255" s="41"/>
      <c r="B255" s="42"/>
      <c r="C255" s="208" t="s">
        <v>498</v>
      </c>
      <c r="D255" s="208" t="s">
        <v>148</v>
      </c>
      <c r="E255" s="209" t="s">
        <v>1365</v>
      </c>
      <c r="F255" s="210" t="s">
        <v>1366</v>
      </c>
      <c r="G255" s="211" t="s">
        <v>245</v>
      </c>
      <c r="H255" s="212">
        <v>5</v>
      </c>
      <c r="I255" s="213"/>
      <c r="J255" s="214">
        <f>ROUND(I255*H255,2)</f>
        <v>0</v>
      </c>
      <c r="K255" s="215"/>
      <c r="L255" s="47"/>
      <c r="M255" s="216" t="s">
        <v>19</v>
      </c>
      <c r="N255" s="217" t="s">
        <v>44</v>
      </c>
      <c r="O255" s="87"/>
      <c r="P255" s="218">
        <f>O255*H255</f>
        <v>0</v>
      </c>
      <c r="Q255" s="218">
        <v>6.9999999999999994E-05</v>
      </c>
      <c r="R255" s="218">
        <f>Q255*H255</f>
        <v>0.00034999999999999994</v>
      </c>
      <c r="S255" s="218">
        <v>0</v>
      </c>
      <c r="T255" s="219">
        <f>S255*H255</f>
        <v>0</v>
      </c>
      <c r="U255" s="41"/>
      <c r="V255" s="41"/>
      <c r="W255" s="41"/>
      <c r="X255" s="41"/>
      <c r="Y255" s="41"/>
      <c r="Z255" s="41"/>
      <c r="AA255" s="41"/>
      <c r="AB255" s="41"/>
      <c r="AC255" s="41"/>
      <c r="AD255" s="41"/>
      <c r="AE255" s="41"/>
      <c r="AR255" s="220" t="s">
        <v>241</v>
      </c>
      <c r="AT255" s="220" t="s">
        <v>148</v>
      </c>
      <c r="AU255" s="220" t="s">
        <v>83</v>
      </c>
      <c r="AY255" s="20" t="s">
        <v>146</v>
      </c>
      <c r="BE255" s="221">
        <f>IF(N255="základní",J255,0)</f>
        <v>0</v>
      </c>
      <c r="BF255" s="221">
        <f>IF(N255="snížená",J255,0)</f>
        <v>0</v>
      </c>
      <c r="BG255" s="221">
        <f>IF(N255="zákl. přenesená",J255,0)</f>
        <v>0</v>
      </c>
      <c r="BH255" s="221">
        <f>IF(N255="sníž. přenesená",J255,0)</f>
        <v>0</v>
      </c>
      <c r="BI255" s="221">
        <f>IF(N255="nulová",J255,0)</f>
        <v>0</v>
      </c>
      <c r="BJ255" s="20" t="s">
        <v>81</v>
      </c>
      <c r="BK255" s="221">
        <f>ROUND(I255*H255,2)</f>
        <v>0</v>
      </c>
      <c r="BL255" s="20" t="s">
        <v>241</v>
      </c>
      <c r="BM255" s="220" t="s">
        <v>1367</v>
      </c>
    </row>
    <row r="256" s="2" customFormat="1">
      <c r="A256" s="41"/>
      <c r="B256" s="42"/>
      <c r="C256" s="43"/>
      <c r="D256" s="222" t="s">
        <v>154</v>
      </c>
      <c r="E256" s="43"/>
      <c r="F256" s="223" t="s">
        <v>1368</v>
      </c>
      <c r="G256" s="43"/>
      <c r="H256" s="43"/>
      <c r="I256" s="224"/>
      <c r="J256" s="43"/>
      <c r="K256" s="43"/>
      <c r="L256" s="47"/>
      <c r="M256" s="225"/>
      <c r="N256" s="226"/>
      <c r="O256" s="87"/>
      <c r="P256" s="87"/>
      <c r="Q256" s="87"/>
      <c r="R256" s="87"/>
      <c r="S256" s="87"/>
      <c r="T256" s="88"/>
      <c r="U256" s="41"/>
      <c r="V256" s="41"/>
      <c r="W256" s="41"/>
      <c r="X256" s="41"/>
      <c r="Y256" s="41"/>
      <c r="Z256" s="41"/>
      <c r="AA256" s="41"/>
      <c r="AB256" s="41"/>
      <c r="AC256" s="41"/>
      <c r="AD256" s="41"/>
      <c r="AE256" s="41"/>
      <c r="AT256" s="20" t="s">
        <v>154</v>
      </c>
      <c r="AU256" s="20" t="s">
        <v>83</v>
      </c>
    </row>
    <row r="257" s="2" customFormat="1" ht="16.5" customHeight="1">
      <c r="A257" s="41"/>
      <c r="B257" s="42"/>
      <c r="C257" s="261" t="s">
        <v>503</v>
      </c>
      <c r="D257" s="261" t="s">
        <v>242</v>
      </c>
      <c r="E257" s="262" t="s">
        <v>1369</v>
      </c>
      <c r="F257" s="263" t="s">
        <v>1370</v>
      </c>
      <c r="G257" s="264" t="s">
        <v>269</v>
      </c>
      <c r="H257" s="265">
        <v>1</v>
      </c>
      <c r="I257" s="266"/>
      <c r="J257" s="267">
        <f>ROUND(I257*H257,2)</f>
        <v>0</v>
      </c>
      <c r="K257" s="268"/>
      <c r="L257" s="269"/>
      <c r="M257" s="270" t="s">
        <v>19</v>
      </c>
      <c r="N257" s="271" t="s">
        <v>44</v>
      </c>
      <c r="O257" s="87"/>
      <c r="P257" s="218">
        <f>O257*H257</f>
        <v>0</v>
      </c>
      <c r="Q257" s="218">
        <v>0.10000000000000001</v>
      </c>
      <c r="R257" s="218">
        <f>Q257*H257</f>
        <v>0.10000000000000001</v>
      </c>
      <c r="S257" s="218">
        <v>0</v>
      </c>
      <c r="T257" s="219">
        <f>S257*H257</f>
        <v>0</v>
      </c>
      <c r="U257" s="41"/>
      <c r="V257" s="41"/>
      <c r="W257" s="41"/>
      <c r="X257" s="41"/>
      <c r="Y257" s="41"/>
      <c r="Z257" s="41"/>
      <c r="AA257" s="41"/>
      <c r="AB257" s="41"/>
      <c r="AC257" s="41"/>
      <c r="AD257" s="41"/>
      <c r="AE257" s="41"/>
      <c r="AR257" s="220" t="s">
        <v>339</v>
      </c>
      <c r="AT257" s="220" t="s">
        <v>242</v>
      </c>
      <c r="AU257" s="220" t="s">
        <v>83</v>
      </c>
      <c r="AY257" s="20" t="s">
        <v>146</v>
      </c>
      <c r="BE257" s="221">
        <f>IF(N257="základní",J257,0)</f>
        <v>0</v>
      </c>
      <c r="BF257" s="221">
        <f>IF(N257="snížená",J257,0)</f>
        <v>0</v>
      </c>
      <c r="BG257" s="221">
        <f>IF(N257="zákl. přenesená",J257,0)</f>
        <v>0</v>
      </c>
      <c r="BH257" s="221">
        <f>IF(N257="sníž. přenesená",J257,0)</f>
        <v>0</v>
      </c>
      <c r="BI257" s="221">
        <f>IF(N257="nulová",J257,0)</f>
        <v>0</v>
      </c>
      <c r="BJ257" s="20" t="s">
        <v>81</v>
      </c>
      <c r="BK257" s="221">
        <f>ROUND(I257*H257,2)</f>
        <v>0</v>
      </c>
      <c r="BL257" s="20" t="s">
        <v>241</v>
      </c>
      <c r="BM257" s="220" t="s">
        <v>1371</v>
      </c>
    </row>
    <row r="258" s="2" customFormat="1">
      <c r="A258" s="41"/>
      <c r="B258" s="42"/>
      <c r="C258" s="43"/>
      <c r="D258" s="227" t="s">
        <v>156</v>
      </c>
      <c r="E258" s="43"/>
      <c r="F258" s="228" t="s">
        <v>1372</v>
      </c>
      <c r="G258" s="43"/>
      <c r="H258" s="43"/>
      <c r="I258" s="224"/>
      <c r="J258" s="43"/>
      <c r="K258" s="43"/>
      <c r="L258" s="47"/>
      <c r="M258" s="225"/>
      <c r="N258" s="226"/>
      <c r="O258" s="87"/>
      <c r="P258" s="87"/>
      <c r="Q258" s="87"/>
      <c r="R258" s="87"/>
      <c r="S258" s="87"/>
      <c r="T258" s="88"/>
      <c r="U258" s="41"/>
      <c r="V258" s="41"/>
      <c r="W258" s="41"/>
      <c r="X258" s="41"/>
      <c r="Y258" s="41"/>
      <c r="Z258" s="41"/>
      <c r="AA258" s="41"/>
      <c r="AB258" s="41"/>
      <c r="AC258" s="41"/>
      <c r="AD258" s="41"/>
      <c r="AE258" s="41"/>
      <c r="AT258" s="20" t="s">
        <v>156</v>
      </c>
      <c r="AU258" s="20" t="s">
        <v>83</v>
      </c>
    </row>
    <row r="259" s="2" customFormat="1" ht="16.5" customHeight="1">
      <c r="A259" s="41"/>
      <c r="B259" s="42"/>
      <c r="C259" s="261" t="s">
        <v>508</v>
      </c>
      <c r="D259" s="261" t="s">
        <v>242</v>
      </c>
      <c r="E259" s="262" t="s">
        <v>1373</v>
      </c>
      <c r="F259" s="263" t="s">
        <v>1374</v>
      </c>
      <c r="G259" s="264" t="s">
        <v>269</v>
      </c>
      <c r="H259" s="265">
        <v>1</v>
      </c>
      <c r="I259" s="266"/>
      <c r="J259" s="267">
        <f>ROUND(I259*H259,2)</f>
        <v>0</v>
      </c>
      <c r="K259" s="268"/>
      <c r="L259" s="269"/>
      <c r="M259" s="270" t="s">
        <v>19</v>
      </c>
      <c r="N259" s="271" t="s">
        <v>44</v>
      </c>
      <c r="O259" s="87"/>
      <c r="P259" s="218">
        <f>O259*H259</f>
        <v>0</v>
      </c>
      <c r="Q259" s="218">
        <v>0.01</v>
      </c>
      <c r="R259" s="218">
        <f>Q259*H259</f>
        <v>0.01</v>
      </c>
      <c r="S259" s="218">
        <v>0</v>
      </c>
      <c r="T259" s="219">
        <f>S259*H259</f>
        <v>0</v>
      </c>
      <c r="U259" s="41"/>
      <c r="V259" s="41"/>
      <c r="W259" s="41"/>
      <c r="X259" s="41"/>
      <c r="Y259" s="41"/>
      <c r="Z259" s="41"/>
      <c r="AA259" s="41"/>
      <c r="AB259" s="41"/>
      <c r="AC259" s="41"/>
      <c r="AD259" s="41"/>
      <c r="AE259" s="41"/>
      <c r="AR259" s="220" t="s">
        <v>339</v>
      </c>
      <c r="AT259" s="220" t="s">
        <v>242</v>
      </c>
      <c r="AU259" s="220" t="s">
        <v>83</v>
      </c>
      <c r="AY259" s="20" t="s">
        <v>146</v>
      </c>
      <c r="BE259" s="221">
        <f>IF(N259="základní",J259,0)</f>
        <v>0</v>
      </c>
      <c r="BF259" s="221">
        <f>IF(N259="snížená",J259,0)</f>
        <v>0</v>
      </c>
      <c r="BG259" s="221">
        <f>IF(N259="zákl. přenesená",J259,0)</f>
        <v>0</v>
      </c>
      <c r="BH259" s="221">
        <f>IF(N259="sníž. přenesená",J259,0)</f>
        <v>0</v>
      </c>
      <c r="BI259" s="221">
        <f>IF(N259="nulová",J259,0)</f>
        <v>0</v>
      </c>
      <c r="BJ259" s="20" t="s">
        <v>81</v>
      </c>
      <c r="BK259" s="221">
        <f>ROUND(I259*H259,2)</f>
        <v>0</v>
      </c>
      <c r="BL259" s="20" t="s">
        <v>241</v>
      </c>
      <c r="BM259" s="220" t="s">
        <v>1375</v>
      </c>
    </row>
    <row r="260" s="2" customFormat="1">
      <c r="A260" s="41"/>
      <c r="B260" s="42"/>
      <c r="C260" s="43"/>
      <c r="D260" s="227" t="s">
        <v>156</v>
      </c>
      <c r="E260" s="43"/>
      <c r="F260" s="228" t="s">
        <v>1376</v>
      </c>
      <c r="G260" s="43"/>
      <c r="H260" s="43"/>
      <c r="I260" s="224"/>
      <c r="J260" s="43"/>
      <c r="K260" s="43"/>
      <c r="L260" s="47"/>
      <c r="M260" s="272"/>
      <c r="N260" s="273"/>
      <c r="O260" s="274"/>
      <c r="P260" s="274"/>
      <c r="Q260" s="274"/>
      <c r="R260" s="274"/>
      <c r="S260" s="274"/>
      <c r="T260" s="275"/>
      <c r="U260" s="41"/>
      <c r="V260" s="41"/>
      <c r="W260" s="41"/>
      <c r="X260" s="41"/>
      <c r="Y260" s="41"/>
      <c r="Z260" s="41"/>
      <c r="AA260" s="41"/>
      <c r="AB260" s="41"/>
      <c r="AC260" s="41"/>
      <c r="AD260" s="41"/>
      <c r="AE260" s="41"/>
      <c r="AT260" s="20" t="s">
        <v>156</v>
      </c>
      <c r="AU260" s="20" t="s">
        <v>83</v>
      </c>
    </row>
    <row r="261" s="2" customFormat="1" ht="6.96" customHeight="1">
      <c r="A261" s="41"/>
      <c r="B261" s="62"/>
      <c r="C261" s="63"/>
      <c r="D261" s="63"/>
      <c r="E261" s="63"/>
      <c r="F261" s="63"/>
      <c r="G261" s="63"/>
      <c r="H261" s="63"/>
      <c r="I261" s="63"/>
      <c r="J261" s="63"/>
      <c r="K261" s="63"/>
      <c r="L261" s="47"/>
      <c r="M261" s="41"/>
      <c r="O261" s="41"/>
      <c r="P261" s="41"/>
      <c r="Q261" s="41"/>
      <c r="R261" s="41"/>
      <c r="S261" s="41"/>
      <c r="T261" s="41"/>
      <c r="U261" s="41"/>
      <c r="V261" s="41"/>
      <c r="W261" s="41"/>
      <c r="X261" s="41"/>
      <c r="Y261" s="41"/>
      <c r="Z261" s="41"/>
      <c r="AA261" s="41"/>
      <c r="AB261" s="41"/>
      <c r="AC261" s="41"/>
      <c r="AD261" s="41"/>
      <c r="AE261" s="41"/>
    </row>
  </sheetData>
  <sheetProtection sheet="1" autoFilter="0" formatColumns="0" formatRows="0" objects="1" scenarios="1" spinCount="100000" saltValue="bF5H9HQryZasg3Q+Y8ijUKCzWVZ8pyZnIBe3J/ghLGw4CCqv4jvJtbw0SlGCmEvy+nufMBfxpytwkrWa7BPZhQ==" hashValue="s6WYb5bJz1z1eKLwY2GqvoyA/Uk/fPzrDV+nwFNJK7Aar8T8UyNjhDWKcwwlbW1Ky3lJvFhbuX2YCpoGZtqa2A==" algorithmName="SHA-512" password="CC35"/>
  <autoFilter ref="C90:K260"/>
  <mergeCells count="9">
    <mergeCell ref="E7:H7"/>
    <mergeCell ref="E9:H9"/>
    <mergeCell ref="E18:H18"/>
    <mergeCell ref="E27:H27"/>
    <mergeCell ref="E48:H48"/>
    <mergeCell ref="E50:H50"/>
    <mergeCell ref="E81:H81"/>
    <mergeCell ref="E83:H83"/>
    <mergeCell ref="L2:V2"/>
  </mergeCells>
  <hyperlinks>
    <hyperlink ref="F95" r:id="rId1" display="https://podminky.urs.cz/item/CS_URS_2023_02/113107163"/>
    <hyperlink ref="F97" r:id="rId2" display="https://podminky.urs.cz/item/CS_URS_2023_02/113107182"/>
    <hyperlink ref="F99" r:id="rId3" display="https://podminky.urs.cz/item/CS_URS_2023_02/121151103"/>
    <hyperlink ref="F104" r:id="rId4" display="https://podminky.urs.cz/item/CS_URS_2023_02/131251104"/>
    <hyperlink ref="F109" r:id="rId5" display="https://podminky.urs.cz/item/CS_URS_2023_02/131351104"/>
    <hyperlink ref="F112" r:id="rId6" display="https://podminky.urs.cz/item/CS_URS_2023_02/131451104"/>
    <hyperlink ref="F115" r:id="rId7" display="https://podminky.urs.cz/item/CS_URS_2023_02/132251104"/>
    <hyperlink ref="F121" r:id="rId8" display="https://podminky.urs.cz/item/CS_URS_2023_02/132351104"/>
    <hyperlink ref="F124" r:id="rId9" display="https://podminky.urs.cz/item/CS_URS_2023_02/132451104"/>
    <hyperlink ref="F127" r:id="rId10" display="https://podminky.urs.cz/item/CS_URS_2023_02/138511101"/>
    <hyperlink ref="F130" r:id="rId11" display="https://podminky.urs.cz/item/CS_URS_2023_02/138511201"/>
    <hyperlink ref="F133" r:id="rId12" display="https://podminky.urs.cz/item/CS_URS_2023_02/162251102"/>
    <hyperlink ref="F135" r:id="rId13" display="https://podminky.urs.cz/item/CS_URS_2023_02/162351123"/>
    <hyperlink ref="F141" r:id="rId14" display="https://podminky.urs.cz/item/CS_URS_2023_02/167151103"/>
    <hyperlink ref="F145" r:id="rId15" display="https://podminky.urs.cz/item/CS_URS_2023_02/174151101"/>
    <hyperlink ref="F150" r:id="rId16" display="https://podminky.urs.cz/item/CS_URS_2023_02/175151101"/>
    <hyperlink ref="F154" r:id="rId17" display="https://podminky.urs.cz/item/CS_URS_2023_02/181351003"/>
    <hyperlink ref="F156" r:id="rId18" display="https://podminky.urs.cz/item/CS_URS_2023_02/181411131"/>
    <hyperlink ref="F163" r:id="rId19" display="https://podminky.urs.cz/item/CS_URS_2023_02/451541111"/>
    <hyperlink ref="F166" r:id="rId20" display="https://podminky.urs.cz/item/CS_URS_2023_02/451573111"/>
    <hyperlink ref="F168" r:id="rId21" display="https://podminky.urs.cz/item/CS_URS_2023_02/452311141"/>
    <hyperlink ref="F171" r:id="rId22" display="https://podminky.urs.cz/item/CS_URS_2023_02/452351101"/>
    <hyperlink ref="F175" r:id="rId23" display="https://podminky.urs.cz/item/CS_URS_2023_02/564871116"/>
    <hyperlink ref="F177" r:id="rId24" display="https://podminky.urs.cz/item/CS_URS_2023_02/565135111"/>
    <hyperlink ref="F179" r:id="rId25" display="https://podminky.urs.cz/item/CS_URS_2023_02/573111115"/>
    <hyperlink ref="F181" r:id="rId26" display="https://podminky.urs.cz/item/CS_URS_2023_02/573211111"/>
    <hyperlink ref="F183" r:id="rId27" display="https://podminky.urs.cz/item/CS_URS_2023_02/577144111"/>
    <hyperlink ref="F186" r:id="rId28" display="https://podminky.urs.cz/item/CS_URS_2023_02/871211211"/>
    <hyperlink ref="F190" r:id="rId29" display="https://podminky.urs.cz/item/CS_URS_2023_02/877211112"/>
    <hyperlink ref="F192" r:id="rId30" display="https://podminky.urs.cz/item/CS_URS_2023_02/877211113"/>
    <hyperlink ref="F197" r:id="rId31" display="https://podminky.urs.cz/item/CS_URS_2023_02/877241101"/>
    <hyperlink ref="F199" r:id="rId32" display="https://podminky.urs.cz/item/CS_URS_2023_02/877241113"/>
    <hyperlink ref="F201" r:id="rId33" display="https://podminky.urs.cz/item/CS_URS_2023_02/892233122"/>
    <hyperlink ref="F203" r:id="rId34" display="https://podminky.urs.cz/item/CS_URS_2023_02/899102112"/>
    <hyperlink ref="F206" r:id="rId35" display="https://podminky.urs.cz/item/CS_URS_2023_02/899721111"/>
    <hyperlink ref="F208" r:id="rId36" display="https://podminky.urs.cz/item/CS_URS_2023_02/899722113"/>
    <hyperlink ref="F214" r:id="rId37" display="https://podminky.urs.cz/item/CS_URS_2023_02/919112111"/>
    <hyperlink ref="F216" r:id="rId38" display="https://podminky.urs.cz/item/CS_URS_2023_02/919112222"/>
    <hyperlink ref="F218" r:id="rId39" display="https://podminky.urs.cz/item/CS_URS_2023_02/919122121"/>
    <hyperlink ref="F220" r:id="rId40" display="https://podminky.urs.cz/item/CS_URS_2023_02/919735112"/>
    <hyperlink ref="F222" r:id="rId41" display="https://podminky.urs.cz/item/CS_URS_2023_02/936311111"/>
    <hyperlink ref="F226" r:id="rId42" display="https://podminky.urs.cz/item/CS_URS_2023_02/997221551"/>
    <hyperlink ref="F228" r:id="rId43" display="https://podminky.urs.cz/item/CS_URS_2023_02/997221559"/>
    <hyperlink ref="F230" r:id="rId44" display="https://podminky.urs.cz/item/CS_URS_2023_02/997221873"/>
    <hyperlink ref="F232" r:id="rId45" display="https://podminky.urs.cz/item/CS_URS_2023_02/997221875"/>
    <hyperlink ref="F235" r:id="rId46" display="https://podminky.urs.cz/item/CS_URS_2023_02/998276101"/>
    <hyperlink ref="F237" r:id="rId47" display="https://podminky.urs.cz/item/CS_URS_2023_02/998276124"/>
    <hyperlink ref="F241" r:id="rId48" display="https://podminky.urs.cz/item/CS_URS_2023_02/713111121"/>
    <hyperlink ref="F247" r:id="rId49" display="https://podminky.urs.cz/item/CS_URS_2023_02/722270101"/>
    <hyperlink ref="F249" r:id="rId50" display="https://podminky.urs.cz/item/CS_URS_2023_02/722270104"/>
    <hyperlink ref="F251" r:id="rId51" display="https://podminky.urs.cz/item/CS_URS_2023_02/998722101"/>
    <hyperlink ref="F254" r:id="rId52" display="https://podminky.urs.cz/item/CS_URS_2023_02/767861010"/>
    <hyperlink ref="F256" r:id="rId53" display="https://podminky.urs.cz/item/CS_URS_2023_02/767995111"/>
  </hyperlinks>
  <pageMargins left="0.39375" right="0.39375" top="0.39375" bottom="0.39375" header="0" footer="0"/>
  <pageSetup paperSize="9" orientation="landscape" blackAndWhite="1" fitToHeight="100"/>
  <headerFooter>
    <oddFooter>&amp;CStrana &amp;P z &amp;N</oddFooter>
  </headerFooter>
  <drawing r:id="rId54"/>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95</v>
      </c>
    </row>
    <row r="3" s="1" customFormat="1" ht="6.96" customHeight="1">
      <c r="B3" s="131"/>
      <c r="C3" s="132"/>
      <c r="D3" s="132"/>
      <c r="E3" s="132"/>
      <c r="F3" s="132"/>
      <c r="G3" s="132"/>
      <c r="H3" s="132"/>
      <c r="I3" s="132"/>
      <c r="J3" s="132"/>
      <c r="K3" s="132"/>
      <c r="L3" s="23"/>
      <c r="AT3" s="20" t="s">
        <v>83</v>
      </c>
    </row>
    <row r="4" s="1" customFormat="1" ht="24.96" customHeight="1">
      <c r="B4" s="23"/>
      <c r="D4" s="133" t="s">
        <v>115</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Nové Město na Moravě, Centrum služeb a řemesel ul. Soškova inv. město, rev. 9/24</v>
      </c>
      <c r="F7" s="135"/>
      <c r="G7" s="135"/>
      <c r="H7" s="135"/>
      <c r="L7" s="23"/>
    </row>
    <row r="8" s="2" customFormat="1" ht="12" customHeight="1">
      <c r="A8" s="41"/>
      <c r="B8" s="47"/>
      <c r="C8" s="41"/>
      <c r="D8" s="135" t="s">
        <v>116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1377</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23. 11. 2021</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34</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37</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39</v>
      </c>
      <c r="E30" s="41"/>
      <c r="F30" s="41"/>
      <c r="G30" s="41"/>
      <c r="H30" s="41"/>
      <c r="I30" s="41"/>
      <c r="J30" s="147">
        <f>ROUND(J84,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41</v>
      </c>
      <c r="G32" s="41"/>
      <c r="H32" s="41"/>
      <c r="I32" s="148" t="s">
        <v>40</v>
      </c>
      <c r="J32" s="148" t="s">
        <v>42</v>
      </c>
      <c r="K32" s="41"/>
      <c r="L32" s="137"/>
      <c r="S32" s="41"/>
      <c r="T32" s="41"/>
      <c r="U32" s="41"/>
      <c r="V32" s="41"/>
      <c r="W32" s="41"/>
      <c r="X32" s="41"/>
      <c r="Y32" s="41"/>
      <c r="Z32" s="41"/>
      <c r="AA32" s="41"/>
      <c r="AB32" s="41"/>
      <c r="AC32" s="41"/>
      <c r="AD32" s="41"/>
      <c r="AE32" s="41"/>
    </row>
    <row r="33" s="2" customFormat="1" ht="14.4" customHeight="1">
      <c r="A33" s="41"/>
      <c r="B33" s="47"/>
      <c r="C33" s="41"/>
      <c r="D33" s="149" t="s">
        <v>43</v>
      </c>
      <c r="E33" s="135" t="s">
        <v>44</v>
      </c>
      <c r="F33" s="150">
        <f>ROUND((SUM(BE84:BE199)),  2)</f>
        <v>0</v>
      </c>
      <c r="G33" s="41"/>
      <c r="H33" s="41"/>
      <c r="I33" s="151">
        <v>0.20999999999999999</v>
      </c>
      <c r="J33" s="150">
        <f>ROUND(((SUM(BE84:BE199))*I33),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45</v>
      </c>
      <c r="F34" s="150">
        <f>ROUND((SUM(BF84:BF199)),  2)</f>
        <v>0</v>
      </c>
      <c r="G34" s="41"/>
      <c r="H34" s="41"/>
      <c r="I34" s="151">
        <v>0.14999999999999999</v>
      </c>
      <c r="J34" s="150">
        <f>ROUND(((SUM(BF84:BF199))*I34),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46</v>
      </c>
      <c r="F35" s="150">
        <f>ROUND((SUM(BG84:BG199)),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47</v>
      </c>
      <c r="F36" s="150">
        <f>ROUND((SUM(BH84:BH199)),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48</v>
      </c>
      <c r="F37" s="150">
        <f>ROUND((SUM(BI84:BI199)),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49</v>
      </c>
      <c r="E39" s="154"/>
      <c r="F39" s="154"/>
      <c r="G39" s="155" t="s">
        <v>50</v>
      </c>
      <c r="H39" s="156" t="s">
        <v>51</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118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Nové Město na Moravě, Centrum služeb a řemesel ul. Soškova inv. město, rev. 9/24</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116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313 - Přípojky splaškové kanalizace</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Nové Město na Moravě</v>
      </c>
      <c r="G52" s="43"/>
      <c r="H52" s="43"/>
      <c r="I52" s="35" t="s">
        <v>23</v>
      </c>
      <c r="J52" s="75" t="str">
        <f>IF(J12="","",J12)</f>
        <v>23. 11. 2021</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Město Nové Město na Moravě</v>
      </c>
      <c r="G54" s="43"/>
      <c r="H54" s="43"/>
      <c r="I54" s="35" t="s">
        <v>31</v>
      </c>
      <c r="J54" s="39" t="str">
        <f>E21</f>
        <v>Ing. Josef Novotný AQA-CLEAN</v>
      </c>
      <c r="K54" s="43"/>
      <c r="L54" s="137"/>
      <c r="S54" s="41"/>
      <c r="T54" s="41"/>
      <c r="U54" s="41"/>
      <c r="V54" s="41"/>
      <c r="W54" s="41"/>
      <c r="X54" s="41"/>
      <c r="Y54" s="41"/>
      <c r="Z54" s="41"/>
      <c r="AA54" s="41"/>
      <c r="AB54" s="41"/>
      <c r="AC54" s="41"/>
      <c r="AD54" s="41"/>
      <c r="AE54" s="41"/>
    </row>
    <row r="55" s="2" customFormat="1" ht="25.65" customHeight="1">
      <c r="A55" s="41"/>
      <c r="B55" s="42"/>
      <c r="C55" s="35" t="s">
        <v>29</v>
      </c>
      <c r="D55" s="43"/>
      <c r="E55" s="43"/>
      <c r="F55" s="30" t="str">
        <f>IF(E18="","",E18)</f>
        <v>Vyplň údaj</v>
      </c>
      <c r="G55" s="43"/>
      <c r="H55" s="43"/>
      <c r="I55" s="35" t="s">
        <v>36</v>
      </c>
      <c r="J55" s="39" t="str">
        <f>E24</f>
        <v>Ing. Josef Novotný AQA-CLEAN</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119</v>
      </c>
      <c r="D57" s="165"/>
      <c r="E57" s="165"/>
      <c r="F57" s="165"/>
      <c r="G57" s="165"/>
      <c r="H57" s="165"/>
      <c r="I57" s="165"/>
      <c r="J57" s="166" t="s">
        <v>120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71</v>
      </c>
      <c r="D59" s="43"/>
      <c r="E59" s="43"/>
      <c r="F59" s="43"/>
      <c r="G59" s="43"/>
      <c r="H59" s="43"/>
      <c r="I59" s="43"/>
      <c r="J59" s="105">
        <f>J84</f>
        <v>0</v>
      </c>
      <c r="K59" s="43"/>
      <c r="L59" s="137"/>
      <c r="S59" s="41"/>
      <c r="T59" s="41"/>
      <c r="U59" s="41"/>
      <c r="V59" s="41"/>
      <c r="W59" s="41"/>
      <c r="X59" s="41"/>
      <c r="Y59" s="41"/>
      <c r="Z59" s="41"/>
      <c r="AA59" s="41"/>
      <c r="AB59" s="41"/>
      <c r="AC59" s="41"/>
      <c r="AD59" s="41"/>
      <c r="AE59" s="41"/>
      <c r="AU59" s="20" t="s">
        <v>121</v>
      </c>
    </row>
    <row r="60" s="9" customFormat="1" ht="24.96" customHeight="1">
      <c r="A60" s="9"/>
      <c r="B60" s="168"/>
      <c r="C60" s="169"/>
      <c r="D60" s="170" t="s">
        <v>122</v>
      </c>
      <c r="E60" s="171"/>
      <c r="F60" s="171"/>
      <c r="G60" s="171"/>
      <c r="H60" s="171"/>
      <c r="I60" s="171"/>
      <c r="J60" s="172">
        <f>J85</f>
        <v>0</v>
      </c>
      <c r="K60" s="169"/>
      <c r="L60" s="173"/>
      <c r="S60" s="9"/>
      <c r="T60" s="9"/>
      <c r="U60" s="9"/>
      <c r="V60" s="9"/>
      <c r="W60" s="9"/>
      <c r="X60" s="9"/>
      <c r="Y60" s="9"/>
      <c r="Z60" s="9"/>
      <c r="AA60" s="9"/>
      <c r="AB60" s="9"/>
      <c r="AC60" s="9"/>
      <c r="AD60" s="9"/>
      <c r="AE60" s="9"/>
    </row>
    <row r="61" s="10" customFormat="1" ht="19.92" customHeight="1">
      <c r="A61" s="10"/>
      <c r="B61" s="174"/>
      <c r="C61" s="175"/>
      <c r="D61" s="176" t="s">
        <v>123</v>
      </c>
      <c r="E61" s="177"/>
      <c r="F61" s="177"/>
      <c r="G61" s="177"/>
      <c r="H61" s="177"/>
      <c r="I61" s="177"/>
      <c r="J61" s="178">
        <f>J86</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125</v>
      </c>
      <c r="E62" s="177"/>
      <c r="F62" s="177"/>
      <c r="G62" s="177"/>
      <c r="H62" s="177"/>
      <c r="I62" s="177"/>
      <c r="J62" s="178">
        <f>J162</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127</v>
      </c>
      <c r="E63" s="177"/>
      <c r="F63" s="177"/>
      <c r="G63" s="177"/>
      <c r="H63" s="177"/>
      <c r="I63" s="177"/>
      <c r="J63" s="178">
        <f>J169</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130</v>
      </c>
      <c r="E64" s="177"/>
      <c r="F64" s="177"/>
      <c r="G64" s="177"/>
      <c r="H64" s="177"/>
      <c r="I64" s="177"/>
      <c r="J64" s="178">
        <f>J195</f>
        <v>0</v>
      </c>
      <c r="K64" s="175"/>
      <c r="L64" s="179"/>
      <c r="S64" s="10"/>
      <c r="T64" s="10"/>
      <c r="U64" s="10"/>
      <c r="V64" s="10"/>
      <c r="W64" s="10"/>
      <c r="X64" s="10"/>
      <c r="Y64" s="10"/>
      <c r="Z64" s="10"/>
      <c r="AA64" s="10"/>
      <c r="AB64" s="10"/>
      <c r="AC64" s="10"/>
      <c r="AD64" s="10"/>
      <c r="AE64" s="10"/>
    </row>
    <row r="65" s="2" customFormat="1" ht="21.84" customHeight="1">
      <c r="A65" s="41"/>
      <c r="B65" s="42"/>
      <c r="C65" s="43"/>
      <c r="D65" s="43"/>
      <c r="E65" s="43"/>
      <c r="F65" s="43"/>
      <c r="G65" s="43"/>
      <c r="H65" s="43"/>
      <c r="I65" s="43"/>
      <c r="J65" s="43"/>
      <c r="K65" s="43"/>
      <c r="L65" s="137"/>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37"/>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37"/>
      <c r="S70" s="41"/>
      <c r="T70" s="41"/>
      <c r="U70" s="41"/>
      <c r="V70" s="41"/>
      <c r="W70" s="41"/>
      <c r="X70" s="41"/>
      <c r="Y70" s="41"/>
      <c r="Z70" s="41"/>
      <c r="AA70" s="41"/>
      <c r="AB70" s="41"/>
      <c r="AC70" s="41"/>
      <c r="AD70" s="41"/>
      <c r="AE70" s="41"/>
    </row>
    <row r="71" s="2" customFormat="1" ht="24.96" customHeight="1">
      <c r="A71" s="41"/>
      <c r="B71" s="42"/>
      <c r="C71" s="26" t="s">
        <v>131</v>
      </c>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6.5" customHeight="1">
      <c r="A74" s="41"/>
      <c r="B74" s="42"/>
      <c r="C74" s="43"/>
      <c r="D74" s="43"/>
      <c r="E74" s="163" t="str">
        <f>E7</f>
        <v>Nové Město na Moravě, Centrum služeb a řemesel ul. Soškova inv. město, rev. 9/24</v>
      </c>
      <c r="F74" s="35"/>
      <c r="G74" s="35"/>
      <c r="H74" s="35"/>
      <c r="I74" s="43"/>
      <c r="J74" s="43"/>
      <c r="K74" s="43"/>
      <c r="L74" s="137"/>
      <c r="S74" s="41"/>
      <c r="T74" s="41"/>
      <c r="U74" s="41"/>
      <c r="V74" s="41"/>
      <c r="W74" s="41"/>
      <c r="X74" s="41"/>
      <c r="Y74" s="41"/>
      <c r="Z74" s="41"/>
      <c r="AA74" s="41"/>
      <c r="AB74" s="41"/>
      <c r="AC74" s="41"/>
      <c r="AD74" s="41"/>
      <c r="AE74" s="41"/>
    </row>
    <row r="75" s="2" customFormat="1" ht="12" customHeight="1">
      <c r="A75" s="41"/>
      <c r="B75" s="42"/>
      <c r="C75" s="35" t="s">
        <v>116</v>
      </c>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6.5" customHeight="1">
      <c r="A76" s="41"/>
      <c r="B76" s="42"/>
      <c r="C76" s="43"/>
      <c r="D76" s="43"/>
      <c r="E76" s="72" t="str">
        <f>E9</f>
        <v>SO 313 - Přípojky splaškové kanalizace</v>
      </c>
      <c r="F76" s="43"/>
      <c r="G76" s="43"/>
      <c r="H76" s="43"/>
      <c r="I76" s="43"/>
      <c r="J76" s="43"/>
      <c r="K76" s="43"/>
      <c r="L76" s="13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2" customHeight="1">
      <c r="A78" s="41"/>
      <c r="B78" s="42"/>
      <c r="C78" s="35" t="s">
        <v>21</v>
      </c>
      <c r="D78" s="43"/>
      <c r="E78" s="43"/>
      <c r="F78" s="30" t="str">
        <f>F12</f>
        <v>Nové Město na Moravě</v>
      </c>
      <c r="G78" s="43"/>
      <c r="H78" s="43"/>
      <c r="I78" s="35" t="s">
        <v>23</v>
      </c>
      <c r="J78" s="75" t="str">
        <f>IF(J12="","",J12)</f>
        <v>23. 11. 2021</v>
      </c>
      <c r="K78" s="43"/>
      <c r="L78" s="13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25.65" customHeight="1">
      <c r="A80" s="41"/>
      <c r="B80" s="42"/>
      <c r="C80" s="35" t="s">
        <v>25</v>
      </c>
      <c r="D80" s="43"/>
      <c r="E80" s="43"/>
      <c r="F80" s="30" t="str">
        <f>E15</f>
        <v>Město Nové Město na Moravě</v>
      </c>
      <c r="G80" s="43"/>
      <c r="H80" s="43"/>
      <c r="I80" s="35" t="s">
        <v>31</v>
      </c>
      <c r="J80" s="39" t="str">
        <f>E21</f>
        <v>Ing. Josef Novotný AQA-CLEAN</v>
      </c>
      <c r="K80" s="43"/>
      <c r="L80" s="137"/>
      <c r="S80" s="41"/>
      <c r="T80" s="41"/>
      <c r="U80" s="41"/>
      <c r="V80" s="41"/>
      <c r="W80" s="41"/>
      <c r="X80" s="41"/>
      <c r="Y80" s="41"/>
      <c r="Z80" s="41"/>
      <c r="AA80" s="41"/>
      <c r="AB80" s="41"/>
      <c r="AC80" s="41"/>
      <c r="AD80" s="41"/>
      <c r="AE80" s="41"/>
    </row>
    <row r="81" s="2" customFormat="1" ht="25.65" customHeight="1">
      <c r="A81" s="41"/>
      <c r="B81" s="42"/>
      <c r="C81" s="35" t="s">
        <v>29</v>
      </c>
      <c r="D81" s="43"/>
      <c r="E81" s="43"/>
      <c r="F81" s="30" t="str">
        <f>IF(E18="","",E18)</f>
        <v>Vyplň údaj</v>
      </c>
      <c r="G81" s="43"/>
      <c r="H81" s="43"/>
      <c r="I81" s="35" t="s">
        <v>36</v>
      </c>
      <c r="J81" s="39" t="str">
        <f>E24</f>
        <v>Ing. Josef Novotný AQA-CLEAN</v>
      </c>
      <c r="K81" s="43"/>
      <c r="L81" s="137"/>
      <c r="S81" s="41"/>
      <c r="T81" s="41"/>
      <c r="U81" s="41"/>
      <c r="V81" s="41"/>
      <c r="W81" s="41"/>
      <c r="X81" s="41"/>
      <c r="Y81" s="41"/>
      <c r="Z81" s="41"/>
      <c r="AA81" s="41"/>
      <c r="AB81" s="41"/>
      <c r="AC81" s="41"/>
      <c r="AD81" s="41"/>
      <c r="AE81" s="41"/>
    </row>
    <row r="82" s="2" customFormat="1" ht="10.32" customHeight="1">
      <c r="A82" s="41"/>
      <c r="B82" s="42"/>
      <c r="C82" s="43"/>
      <c r="D82" s="43"/>
      <c r="E82" s="43"/>
      <c r="F82" s="43"/>
      <c r="G82" s="43"/>
      <c r="H82" s="43"/>
      <c r="I82" s="43"/>
      <c r="J82" s="43"/>
      <c r="K82" s="43"/>
      <c r="L82" s="137"/>
      <c r="S82" s="41"/>
      <c r="T82" s="41"/>
      <c r="U82" s="41"/>
      <c r="V82" s="41"/>
      <c r="W82" s="41"/>
      <c r="X82" s="41"/>
      <c r="Y82" s="41"/>
      <c r="Z82" s="41"/>
      <c r="AA82" s="41"/>
      <c r="AB82" s="41"/>
      <c r="AC82" s="41"/>
      <c r="AD82" s="41"/>
      <c r="AE82" s="41"/>
    </row>
    <row r="83" s="11" customFormat="1" ht="29.28" customHeight="1">
      <c r="A83" s="180"/>
      <c r="B83" s="181"/>
      <c r="C83" s="182" t="s">
        <v>132</v>
      </c>
      <c r="D83" s="183" t="s">
        <v>58</v>
      </c>
      <c r="E83" s="183" t="s">
        <v>54</v>
      </c>
      <c r="F83" s="183" t="s">
        <v>55</v>
      </c>
      <c r="G83" s="183" t="s">
        <v>133</v>
      </c>
      <c r="H83" s="183" t="s">
        <v>134</v>
      </c>
      <c r="I83" s="183" t="s">
        <v>135</v>
      </c>
      <c r="J83" s="184" t="s">
        <v>120</v>
      </c>
      <c r="K83" s="185" t="s">
        <v>136</v>
      </c>
      <c r="L83" s="186"/>
      <c r="M83" s="95" t="s">
        <v>19</v>
      </c>
      <c r="N83" s="96" t="s">
        <v>43</v>
      </c>
      <c r="O83" s="96" t="s">
        <v>137</v>
      </c>
      <c r="P83" s="96" t="s">
        <v>138</v>
      </c>
      <c r="Q83" s="96" t="s">
        <v>139</v>
      </c>
      <c r="R83" s="96" t="s">
        <v>140</v>
      </c>
      <c r="S83" s="96" t="s">
        <v>141</v>
      </c>
      <c r="T83" s="97" t="s">
        <v>142</v>
      </c>
      <c r="U83" s="180"/>
      <c r="V83" s="180"/>
      <c r="W83" s="180"/>
      <c r="X83" s="180"/>
      <c r="Y83" s="180"/>
      <c r="Z83" s="180"/>
      <c r="AA83" s="180"/>
      <c r="AB83" s="180"/>
      <c r="AC83" s="180"/>
      <c r="AD83" s="180"/>
      <c r="AE83" s="180"/>
    </row>
    <row r="84" s="2" customFormat="1" ht="22.8" customHeight="1">
      <c r="A84" s="41"/>
      <c r="B84" s="42"/>
      <c r="C84" s="102" t="s">
        <v>143</v>
      </c>
      <c r="D84" s="43"/>
      <c r="E84" s="43"/>
      <c r="F84" s="43"/>
      <c r="G84" s="43"/>
      <c r="H84" s="43"/>
      <c r="I84" s="43"/>
      <c r="J84" s="187">
        <f>BK84</f>
        <v>0</v>
      </c>
      <c r="K84" s="43"/>
      <c r="L84" s="47"/>
      <c r="M84" s="98"/>
      <c r="N84" s="188"/>
      <c r="O84" s="99"/>
      <c r="P84" s="189">
        <f>P85</f>
        <v>0</v>
      </c>
      <c r="Q84" s="99"/>
      <c r="R84" s="189">
        <f>R85</f>
        <v>6.9934325200000007</v>
      </c>
      <c r="S84" s="99"/>
      <c r="T84" s="190">
        <f>T85</f>
        <v>0</v>
      </c>
      <c r="U84" s="41"/>
      <c r="V84" s="41"/>
      <c r="W84" s="41"/>
      <c r="X84" s="41"/>
      <c r="Y84" s="41"/>
      <c r="Z84" s="41"/>
      <c r="AA84" s="41"/>
      <c r="AB84" s="41"/>
      <c r="AC84" s="41"/>
      <c r="AD84" s="41"/>
      <c r="AE84" s="41"/>
      <c r="AT84" s="20" t="s">
        <v>72</v>
      </c>
      <c r="AU84" s="20" t="s">
        <v>121</v>
      </c>
      <c r="BK84" s="191">
        <f>BK85</f>
        <v>0</v>
      </c>
    </row>
    <row r="85" s="12" customFormat="1" ht="25.92" customHeight="1">
      <c r="A85" s="12"/>
      <c r="B85" s="192"/>
      <c r="C85" s="193"/>
      <c r="D85" s="194" t="s">
        <v>72</v>
      </c>
      <c r="E85" s="195" t="s">
        <v>144</v>
      </c>
      <c r="F85" s="195" t="s">
        <v>145</v>
      </c>
      <c r="G85" s="193"/>
      <c r="H85" s="193"/>
      <c r="I85" s="196"/>
      <c r="J85" s="197">
        <f>BK85</f>
        <v>0</v>
      </c>
      <c r="K85" s="193"/>
      <c r="L85" s="198"/>
      <c r="M85" s="199"/>
      <c r="N85" s="200"/>
      <c r="O85" s="200"/>
      <c r="P85" s="201">
        <f>P86+P162+P169+P195</f>
        <v>0</v>
      </c>
      <c r="Q85" s="200"/>
      <c r="R85" s="201">
        <f>R86+R162+R169+R195</f>
        <v>6.9934325200000007</v>
      </c>
      <c r="S85" s="200"/>
      <c r="T85" s="202">
        <f>T86+T162+T169+T195</f>
        <v>0</v>
      </c>
      <c r="U85" s="12"/>
      <c r="V85" s="12"/>
      <c r="W85" s="12"/>
      <c r="X85" s="12"/>
      <c r="Y85" s="12"/>
      <c r="Z85" s="12"/>
      <c r="AA85" s="12"/>
      <c r="AB85" s="12"/>
      <c r="AC85" s="12"/>
      <c r="AD85" s="12"/>
      <c r="AE85" s="12"/>
      <c r="AR85" s="203" t="s">
        <v>81</v>
      </c>
      <c r="AT85" s="204" t="s">
        <v>72</v>
      </c>
      <c r="AU85" s="204" t="s">
        <v>73</v>
      </c>
      <c r="AY85" s="203" t="s">
        <v>146</v>
      </c>
      <c r="BK85" s="205">
        <f>BK86+BK162+BK169+BK195</f>
        <v>0</v>
      </c>
    </row>
    <row r="86" s="12" customFormat="1" ht="22.8" customHeight="1">
      <c r="A86" s="12"/>
      <c r="B86" s="192"/>
      <c r="C86" s="193"/>
      <c r="D86" s="194" t="s">
        <v>72</v>
      </c>
      <c r="E86" s="206" t="s">
        <v>81</v>
      </c>
      <c r="F86" s="206" t="s">
        <v>147</v>
      </c>
      <c r="G86" s="193"/>
      <c r="H86" s="193"/>
      <c r="I86" s="196"/>
      <c r="J86" s="207">
        <f>BK86</f>
        <v>0</v>
      </c>
      <c r="K86" s="193"/>
      <c r="L86" s="198"/>
      <c r="M86" s="199"/>
      <c r="N86" s="200"/>
      <c r="O86" s="200"/>
      <c r="P86" s="201">
        <f>SUM(P87:P161)</f>
        <v>0</v>
      </c>
      <c r="Q86" s="200"/>
      <c r="R86" s="201">
        <f>SUM(R87:R161)</f>
        <v>3.6108615200000003</v>
      </c>
      <c r="S86" s="200"/>
      <c r="T86" s="202">
        <f>SUM(T87:T161)</f>
        <v>0</v>
      </c>
      <c r="U86" s="12"/>
      <c r="V86" s="12"/>
      <c r="W86" s="12"/>
      <c r="X86" s="12"/>
      <c r="Y86" s="12"/>
      <c r="Z86" s="12"/>
      <c r="AA86" s="12"/>
      <c r="AB86" s="12"/>
      <c r="AC86" s="12"/>
      <c r="AD86" s="12"/>
      <c r="AE86" s="12"/>
      <c r="AR86" s="203" t="s">
        <v>81</v>
      </c>
      <c r="AT86" s="204" t="s">
        <v>72</v>
      </c>
      <c r="AU86" s="204" t="s">
        <v>81</v>
      </c>
      <c r="AY86" s="203" t="s">
        <v>146</v>
      </c>
      <c r="BK86" s="205">
        <f>SUM(BK87:BK161)</f>
        <v>0</v>
      </c>
    </row>
    <row r="87" s="2" customFormat="1" ht="49.05" customHeight="1">
      <c r="A87" s="41"/>
      <c r="B87" s="42"/>
      <c r="C87" s="208" t="s">
        <v>81</v>
      </c>
      <c r="D87" s="208" t="s">
        <v>148</v>
      </c>
      <c r="E87" s="209" t="s">
        <v>618</v>
      </c>
      <c r="F87" s="210" t="s">
        <v>619</v>
      </c>
      <c r="G87" s="211" t="s">
        <v>261</v>
      </c>
      <c r="H87" s="212">
        <v>11</v>
      </c>
      <c r="I87" s="213"/>
      <c r="J87" s="214">
        <f>ROUND(I87*H87,2)</f>
        <v>0</v>
      </c>
      <c r="K87" s="215"/>
      <c r="L87" s="47"/>
      <c r="M87" s="216" t="s">
        <v>19</v>
      </c>
      <c r="N87" s="217" t="s">
        <v>44</v>
      </c>
      <c r="O87" s="87"/>
      <c r="P87" s="218">
        <f>O87*H87</f>
        <v>0</v>
      </c>
      <c r="Q87" s="218">
        <v>0.0086800000000000002</v>
      </c>
      <c r="R87" s="218">
        <f>Q87*H87</f>
        <v>0.095480000000000009</v>
      </c>
      <c r="S87" s="218">
        <v>0</v>
      </c>
      <c r="T87" s="219">
        <f>S87*H87</f>
        <v>0</v>
      </c>
      <c r="U87" s="41"/>
      <c r="V87" s="41"/>
      <c r="W87" s="41"/>
      <c r="X87" s="41"/>
      <c r="Y87" s="41"/>
      <c r="Z87" s="41"/>
      <c r="AA87" s="41"/>
      <c r="AB87" s="41"/>
      <c r="AC87" s="41"/>
      <c r="AD87" s="41"/>
      <c r="AE87" s="41"/>
      <c r="AR87" s="220" t="s">
        <v>152</v>
      </c>
      <c r="AT87" s="220" t="s">
        <v>148</v>
      </c>
      <c r="AU87" s="220" t="s">
        <v>83</v>
      </c>
      <c r="AY87" s="20" t="s">
        <v>146</v>
      </c>
      <c r="BE87" s="221">
        <f>IF(N87="základní",J87,0)</f>
        <v>0</v>
      </c>
      <c r="BF87" s="221">
        <f>IF(N87="snížená",J87,0)</f>
        <v>0</v>
      </c>
      <c r="BG87" s="221">
        <f>IF(N87="zákl. přenesená",J87,0)</f>
        <v>0</v>
      </c>
      <c r="BH87" s="221">
        <f>IF(N87="sníž. přenesená",J87,0)</f>
        <v>0</v>
      </c>
      <c r="BI87" s="221">
        <f>IF(N87="nulová",J87,0)</f>
        <v>0</v>
      </c>
      <c r="BJ87" s="20" t="s">
        <v>81</v>
      </c>
      <c r="BK87" s="221">
        <f>ROUND(I87*H87,2)</f>
        <v>0</v>
      </c>
      <c r="BL87" s="20" t="s">
        <v>152</v>
      </c>
      <c r="BM87" s="220" t="s">
        <v>1378</v>
      </c>
    </row>
    <row r="88" s="2" customFormat="1">
      <c r="A88" s="41"/>
      <c r="B88" s="42"/>
      <c r="C88" s="43"/>
      <c r="D88" s="222" t="s">
        <v>154</v>
      </c>
      <c r="E88" s="43"/>
      <c r="F88" s="223" t="s">
        <v>621</v>
      </c>
      <c r="G88" s="43"/>
      <c r="H88" s="43"/>
      <c r="I88" s="224"/>
      <c r="J88" s="43"/>
      <c r="K88" s="43"/>
      <c r="L88" s="47"/>
      <c r="M88" s="225"/>
      <c r="N88" s="226"/>
      <c r="O88" s="87"/>
      <c r="P88" s="87"/>
      <c r="Q88" s="87"/>
      <c r="R88" s="87"/>
      <c r="S88" s="87"/>
      <c r="T88" s="88"/>
      <c r="U88" s="41"/>
      <c r="V88" s="41"/>
      <c r="W88" s="41"/>
      <c r="X88" s="41"/>
      <c r="Y88" s="41"/>
      <c r="Z88" s="41"/>
      <c r="AA88" s="41"/>
      <c r="AB88" s="41"/>
      <c r="AC88" s="41"/>
      <c r="AD88" s="41"/>
      <c r="AE88" s="41"/>
      <c r="AT88" s="20" t="s">
        <v>154</v>
      </c>
      <c r="AU88" s="20" t="s">
        <v>83</v>
      </c>
    </row>
    <row r="89" s="13" customFormat="1">
      <c r="A89" s="13"/>
      <c r="B89" s="229"/>
      <c r="C89" s="230"/>
      <c r="D89" s="227" t="s">
        <v>184</v>
      </c>
      <c r="E89" s="231" t="s">
        <v>19</v>
      </c>
      <c r="F89" s="232" t="s">
        <v>1379</v>
      </c>
      <c r="G89" s="230"/>
      <c r="H89" s="233">
        <v>4.4000000000000004</v>
      </c>
      <c r="I89" s="234"/>
      <c r="J89" s="230"/>
      <c r="K89" s="230"/>
      <c r="L89" s="235"/>
      <c r="M89" s="236"/>
      <c r="N89" s="237"/>
      <c r="O89" s="237"/>
      <c r="P89" s="237"/>
      <c r="Q89" s="237"/>
      <c r="R89" s="237"/>
      <c r="S89" s="237"/>
      <c r="T89" s="238"/>
      <c r="U89" s="13"/>
      <c r="V89" s="13"/>
      <c r="W89" s="13"/>
      <c r="X89" s="13"/>
      <c r="Y89" s="13"/>
      <c r="Z89" s="13"/>
      <c r="AA89" s="13"/>
      <c r="AB89" s="13"/>
      <c r="AC89" s="13"/>
      <c r="AD89" s="13"/>
      <c r="AE89" s="13"/>
      <c r="AT89" s="239" t="s">
        <v>184</v>
      </c>
      <c r="AU89" s="239" t="s">
        <v>83</v>
      </c>
      <c r="AV89" s="13" t="s">
        <v>83</v>
      </c>
      <c r="AW89" s="13" t="s">
        <v>35</v>
      </c>
      <c r="AX89" s="13" t="s">
        <v>73</v>
      </c>
      <c r="AY89" s="239" t="s">
        <v>146</v>
      </c>
    </row>
    <row r="90" s="13" customFormat="1">
      <c r="A90" s="13"/>
      <c r="B90" s="229"/>
      <c r="C90" s="230"/>
      <c r="D90" s="227" t="s">
        <v>184</v>
      </c>
      <c r="E90" s="231" t="s">
        <v>19</v>
      </c>
      <c r="F90" s="232" t="s">
        <v>1380</v>
      </c>
      <c r="G90" s="230"/>
      <c r="H90" s="233">
        <v>6.5999999999999996</v>
      </c>
      <c r="I90" s="234"/>
      <c r="J90" s="230"/>
      <c r="K90" s="230"/>
      <c r="L90" s="235"/>
      <c r="M90" s="236"/>
      <c r="N90" s="237"/>
      <c r="O90" s="237"/>
      <c r="P90" s="237"/>
      <c r="Q90" s="237"/>
      <c r="R90" s="237"/>
      <c r="S90" s="237"/>
      <c r="T90" s="238"/>
      <c r="U90" s="13"/>
      <c r="V90" s="13"/>
      <c r="W90" s="13"/>
      <c r="X90" s="13"/>
      <c r="Y90" s="13"/>
      <c r="Z90" s="13"/>
      <c r="AA90" s="13"/>
      <c r="AB90" s="13"/>
      <c r="AC90" s="13"/>
      <c r="AD90" s="13"/>
      <c r="AE90" s="13"/>
      <c r="AT90" s="239" t="s">
        <v>184</v>
      </c>
      <c r="AU90" s="239" t="s">
        <v>83</v>
      </c>
      <c r="AV90" s="13" t="s">
        <v>83</v>
      </c>
      <c r="AW90" s="13" t="s">
        <v>35</v>
      </c>
      <c r="AX90" s="13" t="s">
        <v>73</v>
      </c>
      <c r="AY90" s="239" t="s">
        <v>146</v>
      </c>
    </row>
    <row r="91" s="14" customFormat="1">
      <c r="A91" s="14"/>
      <c r="B91" s="240"/>
      <c r="C91" s="241"/>
      <c r="D91" s="227" t="s">
        <v>184</v>
      </c>
      <c r="E91" s="242" t="s">
        <v>19</v>
      </c>
      <c r="F91" s="243" t="s">
        <v>189</v>
      </c>
      <c r="G91" s="241"/>
      <c r="H91" s="244">
        <v>11</v>
      </c>
      <c r="I91" s="245"/>
      <c r="J91" s="241"/>
      <c r="K91" s="241"/>
      <c r="L91" s="246"/>
      <c r="M91" s="247"/>
      <c r="N91" s="248"/>
      <c r="O91" s="248"/>
      <c r="P91" s="248"/>
      <c r="Q91" s="248"/>
      <c r="R91" s="248"/>
      <c r="S91" s="248"/>
      <c r="T91" s="249"/>
      <c r="U91" s="14"/>
      <c r="V91" s="14"/>
      <c r="W91" s="14"/>
      <c r="X91" s="14"/>
      <c r="Y91" s="14"/>
      <c r="Z91" s="14"/>
      <c r="AA91" s="14"/>
      <c r="AB91" s="14"/>
      <c r="AC91" s="14"/>
      <c r="AD91" s="14"/>
      <c r="AE91" s="14"/>
      <c r="AT91" s="250" t="s">
        <v>184</v>
      </c>
      <c r="AU91" s="250" t="s">
        <v>83</v>
      </c>
      <c r="AV91" s="14" t="s">
        <v>152</v>
      </c>
      <c r="AW91" s="14" t="s">
        <v>35</v>
      </c>
      <c r="AX91" s="14" t="s">
        <v>81</v>
      </c>
      <c r="AY91" s="250" t="s">
        <v>146</v>
      </c>
    </row>
    <row r="92" s="2" customFormat="1" ht="49.05" customHeight="1">
      <c r="A92" s="41"/>
      <c r="B92" s="42"/>
      <c r="C92" s="208" t="s">
        <v>83</v>
      </c>
      <c r="D92" s="208" t="s">
        <v>148</v>
      </c>
      <c r="E92" s="209" t="s">
        <v>624</v>
      </c>
      <c r="F92" s="210" t="s">
        <v>625</v>
      </c>
      <c r="G92" s="211" t="s">
        <v>261</v>
      </c>
      <c r="H92" s="212">
        <v>2.2000000000000002</v>
      </c>
      <c r="I92" s="213"/>
      <c r="J92" s="214">
        <f>ROUND(I92*H92,2)</f>
        <v>0</v>
      </c>
      <c r="K92" s="215"/>
      <c r="L92" s="47"/>
      <c r="M92" s="216" t="s">
        <v>19</v>
      </c>
      <c r="N92" s="217" t="s">
        <v>44</v>
      </c>
      <c r="O92" s="87"/>
      <c r="P92" s="218">
        <f>O92*H92</f>
        <v>0</v>
      </c>
      <c r="Q92" s="218">
        <v>0.01068</v>
      </c>
      <c r="R92" s="218">
        <f>Q92*H92</f>
        <v>0.023496000000000003</v>
      </c>
      <c r="S92" s="218">
        <v>0</v>
      </c>
      <c r="T92" s="219">
        <f>S92*H92</f>
        <v>0</v>
      </c>
      <c r="U92" s="41"/>
      <c r="V92" s="41"/>
      <c r="W92" s="41"/>
      <c r="X92" s="41"/>
      <c r="Y92" s="41"/>
      <c r="Z92" s="41"/>
      <c r="AA92" s="41"/>
      <c r="AB92" s="41"/>
      <c r="AC92" s="41"/>
      <c r="AD92" s="41"/>
      <c r="AE92" s="41"/>
      <c r="AR92" s="220" t="s">
        <v>152</v>
      </c>
      <c r="AT92" s="220" t="s">
        <v>148</v>
      </c>
      <c r="AU92" s="220" t="s">
        <v>83</v>
      </c>
      <c r="AY92" s="20" t="s">
        <v>146</v>
      </c>
      <c r="BE92" s="221">
        <f>IF(N92="základní",J92,0)</f>
        <v>0</v>
      </c>
      <c r="BF92" s="221">
        <f>IF(N92="snížená",J92,0)</f>
        <v>0</v>
      </c>
      <c r="BG92" s="221">
        <f>IF(N92="zákl. přenesená",J92,0)</f>
        <v>0</v>
      </c>
      <c r="BH92" s="221">
        <f>IF(N92="sníž. přenesená",J92,0)</f>
        <v>0</v>
      </c>
      <c r="BI92" s="221">
        <f>IF(N92="nulová",J92,0)</f>
        <v>0</v>
      </c>
      <c r="BJ92" s="20" t="s">
        <v>81</v>
      </c>
      <c r="BK92" s="221">
        <f>ROUND(I92*H92,2)</f>
        <v>0</v>
      </c>
      <c r="BL92" s="20" t="s">
        <v>152</v>
      </c>
      <c r="BM92" s="220" t="s">
        <v>1381</v>
      </c>
    </row>
    <row r="93" s="2" customFormat="1">
      <c r="A93" s="41"/>
      <c r="B93" s="42"/>
      <c r="C93" s="43"/>
      <c r="D93" s="222" t="s">
        <v>154</v>
      </c>
      <c r="E93" s="43"/>
      <c r="F93" s="223" t="s">
        <v>627</v>
      </c>
      <c r="G93" s="43"/>
      <c r="H93" s="43"/>
      <c r="I93" s="224"/>
      <c r="J93" s="43"/>
      <c r="K93" s="43"/>
      <c r="L93" s="47"/>
      <c r="M93" s="225"/>
      <c r="N93" s="226"/>
      <c r="O93" s="87"/>
      <c r="P93" s="87"/>
      <c r="Q93" s="87"/>
      <c r="R93" s="87"/>
      <c r="S93" s="87"/>
      <c r="T93" s="88"/>
      <c r="U93" s="41"/>
      <c r="V93" s="41"/>
      <c r="W93" s="41"/>
      <c r="X93" s="41"/>
      <c r="Y93" s="41"/>
      <c r="Z93" s="41"/>
      <c r="AA93" s="41"/>
      <c r="AB93" s="41"/>
      <c r="AC93" s="41"/>
      <c r="AD93" s="41"/>
      <c r="AE93" s="41"/>
      <c r="AT93" s="20" t="s">
        <v>154</v>
      </c>
      <c r="AU93" s="20" t="s">
        <v>83</v>
      </c>
    </row>
    <row r="94" s="13" customFormat="1">
      <c r="A94" s="13"/>
      <c r="B94" s="229"/>
      <c r="C94" s="230"/>
      <c r="D94" s="227" t="s">
        <v>184</v>
      </c>
      <c r="E94" s="231" t="s">
        <v>19</v>
      </c>
      <c r="F94" s="232" t="s">
        <v>1382</v>
      </c>
      <c r="G94" s="230"/>
      <c r="H94" s="233">
        <v>2.2000000000000002</v>
      </c>
      <c r="I94" s="234"/>
      <c r="J94" s="230"/>
      <c r="K94" s="230"/>
      <c r="L94" s="235"/>
      <c r="M94" s="236"/>
      <c r="N94" s="237"/>
      <c r="O94" s="237"/>
      <c r="P94" s="237"/>
      <c r="Q94" s="237"/>
      <c r="R94" s="237"/>
      <c r="S94" s="237"/>
      <c r="T94" s="238"/>
      <c r="U94" s="13"/>
      <c r="V94" s="13"/>
      <c r="W94" s="13"/>
      <c r="X94" s="13"/>
      <c r="Y94" s="13"/>
      <c r="Z94" s="13"/>
      <c r="AA94" s="13"/>
      <c r="AB94" s="13"/>
      <c r="AC94" s="13"/>
      <c r="AD94" s="13"/>
      <c r="AE94" s="13"/>
      <c r="AT94" s="239" t="s">
        <v>184</v>
      </c>
      <c r="AU94" s="239" t="s">
        <v>83</v>
      </c>
      <c r="AV94" s="13" t="s">
        <v>83</v>
      </c>
      <c r="AW94" s="13" t="s">
        <v>35</v>
      </c>
      <c r="AX94" s="13" t="s">
        <v>81</v>
      </c>
      <c r="AY94" s="239" t="s">
        <v>146</v>
      </c>
    </row>
    <row r="95" s="2" customFormat="1" ht="49.05" customHeight="1">
      <c r="A95" s="41"/>
      <c r="B95" s="42"/>
      <c r="C95" s="208" t="s">
        <v>163</v>
      </c>
      <c r="D95" s="208" t="s">
        <v>148</v>
      </c>
      <c r="E95" s="209" t="s">
        <v>629</v>
      </c>
      <c r="F95" s="210" t="s">
        <v>630</v>
      </c>
      <c r="G95" s="211" t="s">
        <v>261</v>
      </c>
      <c r="H95" s="212">
        <v>2.2000000000000002</v>
      </c>
      <c r="I95" s="213"/>
      <c r="J95" s="214">
        <f>ROUND(I95*H95,2)</f>
        <v>0</v>
      </c>
      <c r="K95" s="215"/>
      <c r="L95" s="47"/>
      <c r="M95" s="216" t="s">
        <v>19</v>
      </c>
      <c r="N95" s="217" t="s">
        <v>44</v>
      </c>
      <c r="O95" s="87"/>
      <c r="P95" s="218">
        <f>O95*H95</f>
        <v>0</v>
      </c>
      <c r="Q95" s="218">
        <v>0.01269</v>
      </c>
      <c r="R95" s="218">
        <f>Q95*H95</f>
        <v>0.027918000000000002</v>
      </c>
      <c r="S95" s="218">
        <v>0</v>
      </c>
      <c r="T95" s="219">
        <f>S95*H95</f>
        <v>0</v>
      </c>
      <c r="U95" s="41"/>
      <c r="V95" s="41"/>
      <c r="W95" s="41"/>
      <c r="X95" s="41"/>
      <c r="Y95" s="41"/>
      <c r="Z95" s="41"/>
      <c r="AA95" s="41"/>
      <c r="AB95" s="41"/>
      <c r="AC95" s="41"/>
      <c r="AD95" s="41"/>
      <c r="AE95" s="41"/>
      <c r="AR95" s="220" t="s">
        <v>152</v>
      </c>
      <c r="AT95" s="220" t="s">
        <v>148</v>
      </c>
      <c r="AU95" s="220" t="s">
        <v>83</v>
      </c>
      <c r="AY95" s="20" t="s">
        <v>146</v>
      </c>
      <c r="BE95" s="221">
        <f>IF(N95="základní",J95,0)</f>
        <v>0</v>
      </c>
      <c r="BF95" s="221">
        <f>IF(N95="snížená",J95,0)</f>
        <v>0</v>
      </c>
      <c r="BG95" s="221">
        <f>IF(N95="zákl. přenesená",J95,0)</f>
        <v>0</v>
      </c>
      <c r="BH95" s="221">
        <f>IF(N95="sníž. přenesená",J95,0)</f>
        <v>0</v>
      </c>
      <c r="BI95" s="221">
        <f>IF(N95="nulová",J95,0)</f>
        <v>0</v>
      </c>
      <c r="BJ95" s="20" t="s">
        <v>81</v>
      </c>
      <c r="BK95" s="221">
        <f>ROUND(I95*H95,2)</f>
        <v>0</v>
      </c>
      <c r="BL95" s="20" t="s">
        <v>152</v>
      </c>
      <c r="BM95" s="220" t="s">
        <v>1383</v>
      </c>
    </row>
    <row r="96" s="2" customFormat="1">
      <c r="A96" s="41"/>
      <c r="B96" s="42"/>
      <c r="C96" s="43"/>
      <c r="D96" s="222" t="s">
        <v>154</v>
      </c>
      <c r="E96" s="43"/>
      <c r="F96" s="223" t="s">
        <v>632</v>
      </c>
      <c r="G96" s="43"/>
      <c r="H96" s="43"/>
      <c r="I96" s="224"/>
      <c r="J96" s="43"/>
      <c r="K96" s="43"/>
      <c r="L96" s="47"/>
      <c r="M96" s="225"/>
      <c r="N96" s="226"/>
      <c r="O96" s="87"/>
      <c r="P96" s="87"/>
      <c r="Q96" s="87"/>
      <c r="R96" s="87"/>
      <c r="S96" s="87"/>
      <c r="T96" s="88"/>
      <c r="U96" s="41"/>
      <c r="V96" s="41"/>
      <c r="W96" s="41"/>
      <c r="X96" s="41"/>
      <c r="Y96" s="41"/>
      <c r="Z96" s="41"/>
      <c r="AA96" s="41"/>
      <c r="AB96" s="41"/>
      <c r="AC96" s="41"/>
      <c r="AD96" s="41"/>
      <c r="AE96" s="41"/>
      <c r="AT96" s="20" t="s">
        <v>154</v>
      </c>
      <c r="AU96" s="20" t="s">
        <v>83</v>
      </c>
    </row>
    <row r="97" s="13" customFormat="1">
      <c r="A97" s="13"/>
      <c r="B97" s="229"/>
      <c r="C97" s="230"/>
      <c r="D97" s="227" t="s">
        <v>184</v>
      </c>
      <c r="E97" s="231" t="s">
        <v>19</v>
      </c>
      <c r="F97" s="232" t="s">
        <v>1382</v>
      </c>
      <c r="G97" s="230"/>
      <c r="H97" s="233">
        <v>2.2000000000000002</v>
      </c>
      <c r="I97" s="234"/>
      <c r="J97" s="230"/>
      <c r="K97" s="230"/>
      <c r="L97" s="235"/>
      <c r="M97" s="236"/>
      <c r="N97" s="237"/>
      <c r="O97" s="237"/>
      <c r="P97" s="237"/>
      <c r="Q97" s="237"/>
      <c r="R97" s="237"/>
      <c r="S97" s="237"/>
      <c r="T97" s="238"/>
      <c r="U97" s="13"/>
      <c r="V97" s="13"/>
      <c r="W97" s="13"/>
      <c r="X97" s="13"/>
      <c r="Y97" s="13"/>
      <c r="Z97" s="13"/>
      <c r="AA97" s="13"/>
      <c r="AB97" s="13"/>
      <c r="AC97" s="13"/>
      <c r="AD97" s="13"/>
      <c r="AE97" s="13"/>
      <c r="AT97" s="239" t="s">
        <v>184</v>
      </c>
      <c r="AU97" s="239" t="s">
        <v>83</v>
      </c>
      <c r="AV97" s="13" t="s">
        <v>83</v>
      </c>
      <c r="AW97" s="13" t="s">
        <v>35</v>
      </c>
      <c r="AX97" s="13" t="s">
        <v>81</v>
      </c>
      <c r="AY97" s="239" t="s">
        <v>146</v>
      </c>
    </row>
    <row r="98" s="2" customFormat="1" ht="49.05" customHeight="1">
      <c r="A98" s="41"/>
      <c r="B98" s="42"/>
      <c r="C98" s="208" t="s">
        <v>152</v>
      </c>
      <c r="D98" s="208" t="s">
        <v>148</v>
      </c>
      <c r="E98" s="209" t="s">
        <v>634</v>
      </c>
      <c r="F98" s="210" t="s">
        <v>635</v>
      </c>
      <c r="G98" s="211" t="s">
        <v>261</v>
      </c>
      <c r="H98" s="212">
        <v>23.100000000000001</v>
      </c>
      <c r="I98" s="213"/>
      <c r="J98" s="214">
        <f>ROUND(I98*H98,2)</f>
        <v>0</v>
      </c>
      <c r="K98" s="215"/>
      <c r="L98" s="47"/>
      <c r="M98" s="216" t="s">
        <v>19</v>
      </c>
      <c r="N98" s="217" t="s">
        <v>44</v>
      </c>
      <c r="O98" s="87"/>
      <c r="P98" s="218">
        <f>O98*H98</f>
        <v>0</v>
      </c>
      <c r="Q98" s="218">
        <v>0.036900000000000002</v>
      </c>
      <c r="R98" s="218">
        <f>Q98*H98</f>
        <v>0.85239000000000009</v>
      </c>
      <c r="S98" s="218">
        <v>0</v>
      </c>
      <c r="T98" s="219">
        <f>S98*H98</f>
        <v>0</v>
      </c>
      <c r="U98" s="41"/>
      <c r="V98" s="41"/>
      <c r="W98" s="41"/>
      <c r="X98" s="41"/>
      <c r="Y98" s="41"/>
      <c r="Z98" s="41"/>
      <c r="AA98" s="41"/>
      <c r="AB98" s="41"/>
      <c r="AC98" s="41"/>
      <c r="AD98" s="41"/>
      <c r="AE98" s="41"/>
      <c r="AR98" s="220" t="s">
        <v>152</v>
      </c>
      <c r="AT98" s="220" t="s">
        <v>148</v>
      </c>
      <c r="AU98" s="220" t="s">
        <v>83</v>
      </c>
      <c r="AY98" s="20" t="s">
        <v>146</v>
      </c>
      <c r="BE98" s="221">
        <f>IF(N98="základní",J98,0)</f>
        <v>0</v>
      </c>
      <c r="BF98" s="221">
        <f>IF(N98="snížená",J98,0)</f>
        <v>0</v>
      </c>
      <c r="BG98" s="221">
        <f>IF(N98="zákl. přenesená",J98,0)</f>
        <v>0</v>
      </c>
      <c r="BH98" s="221">
        <f>IF(N98="sníž. přenesená",J98,0)</f>
        <v>0</v>
      </c>
      <c r="BI98" s="221">
        <f>IF(N98="nulová",J98,0)</f>
        <v>0</v>
      </c>
      <c r="BJ98" s="20" t="s">
        <v>81</v>
      </c>
      <c r="BK98" s="221">
        <f>ROUND(I98*H98,2)</f>
        <v>0</v>
      </c>
      <c r="BL98" s="20" t="s">
        <v>152</v>
      </c>
      <c r="BM98" s="220" t="s">
        <v>1384</v>
      </c>
    </row>
    <row r="99" s="2" customFormat="1">
      <c r="A99" s="41"/>
      <c r="B99" s="42"/>
      <c r="C99" s="43"/>
      <c r="D99" s="222" t="s">
        <v>154</v>
      </c>
      <c r="E99" s="43"/>
      <c r="F99" s="223" t="s">
        <v>637</v>
      </c>
      <c r="G99" s="43"/>
      <c r="H99" s="43"/>
      <c r="I99" s="224"/>
      <c r="J99" s="43"/>
      <c r="K99" s="43"/>
      <c r="L99" s="47"/>
      <c r="M99" s="225"/>
      <c r="N99" s="226"/>
      <c r="O99" s="87"/>
      <c r="P99" s="87"/>
      <c r="Q99" s="87"/>
      <c r="R99" s="87"/>
      <c r="S99" s="87"/>
      <c r="T99" s="88"/>
      <c r="U99" s="41"/>
      <c r="V99" s="41"/>
      <c r="W99" s="41"/>
      <c r="X99" s="41"/>
      <c r="Y99" s="41"/>
      <c r="Z99" s="41"/>
      <c r="AA99" s="41"/>
      <c r="AB99" s="41"/>
      <c r="AC99" s="41"/>
      <c r="AD99" s="41"/>
      <c r="AE99" s="41"/>
      <c r="AT99" s="20" t="s">
        <v>154</v>
      </c>
      <c r="AU99" s="20" t="s">
        <v>83</v>
      </c>
    </row>
    <row r="100" s="13" customFormat="1">
      <c r="A100" s="13"/>
      <c r="B100" s="229"/>
      <c r="C100" s="230"/>
      <c r="D100" s="227" t="s">
        <v>184</v>
      </c>
      <c r="E100" s="231" t="s">
        <v>19</v>
      </c>
      <c r="F100" s="232" t="s">
        <v>1385</v>
      </c>
      <c r="G100" s="230"/>
      <c r="H100" s="233">
        <v>3.2999999999999998</v>
      </c>
      <c r="I100" s="234"/>
      <c r="J100" s="230"/>
      <c r="K100" s="230"/>
      <c r="L100" s="235"/>
      <c r="M100" s="236"/>
      <c r="N100" s="237"/>
      <c r="O100" s="237"/>
      <c r="P100" s="237"/>
      <c r="Q100" s="237"/>
      <c r="R100" s="237"/>
      <c r="S100" s="237"/>
      <c r="T100" s="238"/>
      <c r="U100" s="13"/>
      <c r="V100" s="13"/>
      <c r="W100" s="13"/>
      <c r="X100" s="13"/>
      <c r="Y100" s="13"/>
      <c r="Z100" s="13"/>
      <c r="AA100" s="13"/>
      <c r="AB100" s="13"/>
      <c r="AC100" s="13"/>
      <c r="AD100" s="13"/>
      <c r="AE100" s="13"/>
      <c r="AT100" s="239" t="s">
        <v>184</v>
      </c>
      <c r="AU100" s="239" t="s">
        <v>83</v>
      </c>
      <c r="AV100" s="13" t="s">
        <v>83</v>
      </c>
      <c r="AW100" s="13" t="s">
        <v>35</v>
      </c>
      <c r="AX100" s="13" t="s">
        <v>73</v>
      </c>
      <c r="AY100" s="239" t="s">
        <v>146</v>
      </c>
    </row>
    <row r="101" s="13" customFormat="1">
      <c r="A101" s="13"/>
      <c r="B101" s="229"/>
      <c r="C101" s="230"/>
      <c r="D101" s="227" t="s">
        <v>184</v>
      </c>
      <c r="E101" s="231" t="s">
        <v>19</v>
      </c>
      <c r="F101" s="232" t="s">
        <v>1386</v>
      </c>
      <c r="G101" s="230"/>
      <c r="H101" s="233">
        <v>6.5999999999999996</v>
      </c>
      <c r="I101" s="234"/>
      <c r="J101" s="230"/>
      <c r="K101" s="230"/>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83</v>
      </c>
      <c r="AV101" s="13" t="s">
        <v>83</v>
      </c>
      <c r="AW101" s="13" t="s">
        <v>35</v>
      </c>
      <c r="AX101" s="13" t="s">
        <v>73</v>
      </c>
      <c r="AY101" s="239" t="s">
        <v>146</v>
      </c>
    </row>
    <row r="102" s="13" customFormat="1">
      <c r="A102" s="13"/>
      <c r="B102" s="229"/>
      <c r="C102" s="230"/>
      <c r="D102" s="227" t="s">
        <v>184</v>
      </c>
      <c r="E102" s="231" t="s">
        <v>19</v>
      </c>
      <c r="F102" s="232" t="s">
        <v>1387</v>
      </c>
      <c r="G102" s="230"/>
      <c r="H102" s="233">
        <v>6.5999999999999996</v>
      </c>
      <c r="I102" s="234"/>
      <c r="J102" s="230"/>
      <c r="K102" s="230"/>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83</v>
      </c>
      <c r="AV102" s="13" t="s">
        <v>83</v>
      </c>
      <c r="AW102" s="13" t="s">
        <v>35</v>
      </c>
      <c r="AX102" s="13" t="s">
        <v>73</v>
      </c>
      <c r="AY102" s="239" t="s">
        <v>146</v>
      </c>
    </row>
    <row r="103" s="13" customFormat="1">
      <c r="A103" s="13"/>
      <c r="B103" s="229"/>
      <c r="C103" s="230"/>
      <c r="D103" s="227" t="s">
        <v>184</v>
      </c>
      <c r="E103" s="231" t="s">
        <v>19</v>
      </c>
      <c r="F103" s="232" t="s">
        <v>1388</v>
      </c>
      <c r="G103" s="230"/>
      <c r="H103" s="233">
        <v>6.5999999999999996</v>
      </c>
      <c r="I103" s="234"/>
      <c r="J103" s="230"/>
      <c r="K103" s="230"/>
      <c r="L103" s="235"/>
      <c r="M103" s="236"/>
      <c r="N103" s="237"/>
      <c r="O103" s="237"/>
      <c r="P103" s="237"/>
      <c r="Q103" s="237"/>
      <c r="R103" s="237"/>
      <c r="S103" s="237"/>
      <c r="T103" s="238"/>
      <c r="U103" s="13"/>
      <c r="V103" s="13"/>
      <c r="W103" s="13"/>
      <c r="X103" s="13"/>
      <c r="Y103" s="13"/>
      <c r="Z103" s="13"/>
      <c r="AA103" s="13"/>
      <c r="AB103" s="13"/>
      <c r="AC103" s="13"/>
      <c r="AD103" s="13"/>
      <c r="AE103" s="13"/>
      <c r="AT103" s="239" t="s">
        <v>184</v>
      </c>
      <c r="AU103" s="239" t="s">
        <v>83</v>
      </c>
      <c r="AV103" s="13" t="s">
        <v>83</v>
      </c>
      <c r="AW103" s="13" t="s">
        <v>35</v>
      </c>
      <c r="AX103" s="13" t="s">
        <v>73</v>
      </c>
      <c r="AY103" s="239" t="s">
        <v>146</v>
      </c>
    </row>
    <row r="104" s="14" customFormat="1">
      <c r="A104" s="14"/>
      <c r="B104" s="240"/>
      <c r="C104" s="241"/>
      <c r="D104" s="227" t="s">
        <v>184</v>
      </c>
      <c r="E104" s="242" t="s">
        <v>19</v>
      </c>
      <c r="F104" s="243" t="s">
        <v>189</v>
      </c>
      <c r="G104" s="241"/>
      <c r="H104" s="244">
        <v>23.100000000000001</v>
      </c>
      <c r="I104" s="245"/>
      <c r="J104" s="241"/>
      <c r="K104" s="241"/>
      <c r="L104" s="246"/>
      <c r="M104" s="247"/>
      <c r="N104" s="248"/>
      <c r="O104" s="248"/>
      <c r="P104" s="248"/>
      <c r="Q104" s="248"/>
      <c r="R104" s="248"/>
      <c r="S104" s="248"/>
      <c r="T104" s="249"/>
      <c r="U104" s="14"/>
      <c r="V104" s="14"/>
      <c r="W104" s="14"/>
      <c r="X104" s="14"/>
      <c r="Y104" s="14"/>
      <c r="Z104" s="14"/>
      <c r="AA104" s="14"/>
      <c r="AB104" s="14"/>
      <c r="AC104" s="14"/>
      <c r="AD104" s="14"/>
      <c r="AE104" s="14"/>
      <c r="AT104" s="250" t="s">
        <v>184</v>
      </c>
      <c r="AU104" s="250" t="s">
        <v>83</v>
      </c>
      <c r="AV104" s="14" t="s">
        <v>152</v>
      </c>
      <c r="AW104" s="14" t="s">
        <v>35</v>
      </c>
      <c r="AX104" s="14" t="s">
        <v>81</v>
      </c>
      <c r="AY104" s="250" t="s">
        <v>146</v>
      </c>
    </row>
    <row r="105" s="2" customFormat="1" ht="24.15" customHeight="1">
      <c r="A105" s="41"/>
      <c r="B105" s="42"/>
      <c r="C105" s="208" t="s">
        <v>173</v>
      </c>
      <c r="D105" s="208" t="s">
        <v>148</v>
      </c>
      <c r="E105" s="209" t="s">
        <v>1389</v>
      </c>
      <c r="F105" s="210" t="s">
        <v>1390</v>
      </c>
      <c r="G105" s="211" t="s">
        <v>181</v>
      </c>
      <c r="H105" s="212">
        <v>18.681999999999999</v>
      </c>
      <c r="I105" s="213"/>
      <c r="J105" s="214">
        <f>ROUND(I105*H105,2)</f>
        <v>0</v>
      </c>
      <c r="K105" s="215"/>
      <c r="L105" s="47"/>
      <c r="M105" s="216" t="s">
        <v>19</v>
      </c>
      <c r="N105" s="217" t="s">
        <v>44</v>
      </c>
      <c r="O105" s="87"/>
      <c r="P105" s="218">
        <f>O105*H105</f>
        <v>0</v>
      </c>
      <c r="Q105" s="218">
        <v>0</v>
      </c>
      <c r="R105" s="218">
        <f>Q105*H105</f>
        <v>0</v>
      </c>
      <c r="S105" s="218">
        <v>0</v>
      </c>
      <c r="T105" s="219">
        <f>S105*H105</f>
        <v>0</v>
      </c>
      <c r="U105" s="41"/>
      <c r="V105" s="41"/>
      <c r="W105" s="41"/>
      <c r="X105" s="41"/>
      <c r="Y105" s="41"/>
      <c r="Z105" s="41"/>
      <c r="AA105" s="41"/>
      <c r="AB105" s="41"/>
      <c r="AC105" s="41"/>
      <c r="AD105" s="41"/>
      <c r="AE105" s="41"/>
      <c r="AR105" s="220" t="s">
        <v>152</v>
      </c>
      <c r="AT105" s="220" t="s">
        <v>148</v>
      </c>
      <c r="AU105" s="220" t="s">
        <v>83</v>
      </c>
      <c r="AY105" s="20" t="s">
        <v>146</v>
      </c>
      <c r="BE105" s="221">
        <f>IF(N105="základní",J105,0)</f>
        <v>0</v>
      </c>
      <c r="BF105" s="221">
        <f>IF(N105="snížená",J105,0)</f>
        <v>0</v>
      </c>
      <c r="BG105" s="221">
        <f>IF(N105="zákl. přenesená",J105,0)</f>
        <v>0</v>
      </c>
      <c r="BH105" s="221">
        <f>IF(N105="sníž. přenesená",J105,0)</f>
        <v>0</v>
      </c>
      <c r="BI105" s="221">
        <f>IF(N105="nulová",J105,0)</f>
        <v>0</v>
      </c>
      <c r="BJ105" s="20" t="s">
        <v>81</v>
      </c>
      <c r="BK105" s="221">
        <f>ROUND(I105*H105,2)</f>
        <v>0</v>
      </c>
      <c r="BL105" s="20" t="s">
        <v>152</v>
      </c>
      <c r="BM105" s="220" t="s">
        <v>1391</v>
      </c>
    </row>
    <row r="106" s="2" customFormat="1">
      <c r="A106" s="41"/>
      <c r="B106" s="42"/>
      <c r="C106" s="43"/>
      <c r="D106" s="222" t="s">
        <v>154</v>
      </c>
      <c r="E106" s="43"/>
      <c r="F106" s="223" t="s">
        <v>1392</v>
      </c>
      <c r="G106" s="43"/>
      <c r="H106" s="43"/>
      <c r="I106" s="224"/>
      <c r="J106" s="43"/>
      <c r="K106" s="43"/>
      <c r="L106" s="47"/>
      <c r="M106" s="225"/>
      <c r="N106" s="226"/>
      <c r="O106" s="87"/>
      <c r="P106" s="87"/>
      <c r="Q106" s="87"/>
      <c r="R106" s="87"/>
      <c r="S106" s="87"/>
      <c r="T106" s="88"/>
      <c r="U106" s="41"/>
      <c r="V106" s="41"/>
      <c r="W106" s="41"/>
      <c r="X106" s="41"/>
      <c r="Y106" s="41"/>
      <c r="Z106" s="41"/>
      <c r="AA106" s="41"/>
      <c r="AB106" s="41"/>
      <c r="AC106" s="41"/>
      <c r="AD106" s="41"/>
      <c r="AE106" s="41"/>
      <c r="AT106" s="20" t="s">
        <v>154</v>
      </c>
      <c r="AU106" s="20" t="s">
        <v>83</v>
      </c>
    </row>
    <row r="107" s="13" customFormat="1">
      <c r="A107" s="13"/>
      <c r="B107" s="229"/>
      <c r="C107" s="230"/>
      <c r="D107" s="227" t="s">
        <v>184</v>
      </c>
      <c r="E107" s="231" t="s">
        <v>19</v>
      </c>
      <c r="F107" s="232" t="s">
        <v>1393</v>
      </c>
      <c r="G107" s="230"/>
      <c r="H107" s="233">
        <v>15.788</v>
      </c>
      <c r="I107" s="234"/>
      <c r="J107" s="230"/>
      <c r="K107" s="230"/>
      <c r="L107" s="235"/>
      <c r="M107" s="236"/>
      <c r="N107" s="237"/>
      <c r="O107" s="237"/>
      <c r="P107" s="237"/>
      <c r="Q107" s="237"/>
      <c r="R107" s="237"/>
      <c r="S107" s="237"/>
      <c r="T107" s="238"/>
      <c r="U107" s="13"/>
      <c r="V107" s="13"/>
      <c r="W107" s="13"/>
      <c r="X107" s="13"/>
      <c r="Y107" s="13"/>
      <c r="Z107" s="13"/>
      <c r="AA107" s="13"/>
      <c r="AB107" s="13"/>
      <c r="AC107" s="13"/>
      <c r="AD107" s="13"/>
      <c r="AE107" s="13"/>
      <c r="AT107" s="239" t="s">
        <v>184</v>
      </c>
      <c r="AU107" s="239" t="s">
        <v>83</v>
      </c>
      <c r="AV107" s="13" t="s">
        <v>83</v>
      </c>
      <c r="AW107" s="13" t="s">
        <v>35</v>
      </c>
      <c r="AX107" s="13" t="s">
        <v>73</v>
      </c>
      <c r="AY107" s="239" t="s">
        <v>146</v>
      </c>
    </row>
    <row r="108" s="13" customFormat="1">
      <c r="A108" s="13"/>
      <c r="B108" s="229"/>
      <c r="C108" s="230"/>
      <c r="D108" s="227" t="s">
        <v>184</v>
      </c>
      <c r="E108" s="231" t="s">
        <v>19</v>
      </c>
      <c r="F108" s="232" t="s">
        <v>1394</v>
      </c>
      <c r="G108" s="230"/>
      <c r="H108" s="233">
        <v>16.436</v>
      </c>
      <c r="I108" s="234"/>
      <c r="J108" s="230"/>
      <c r="K108" s="230"/>
      <c r="L108" s="235"/>
      <c r="M108" s="236"/>
      <c r="N108" s="237"/>
      <c r="O108" s="237"/>
      <c r="P108" s="237"/>
      <c r="Q108" s="237"/>
      <c r="R108" s="237"/>
      <c r="S108" s="237"/>
      <c r="T108" s="238"/>
      <c r="U108" s="13"/>
      <c r="V108" s="13"/>
      <c r="W108" s="13"/>
      <c r="X108" s="13"/>
      <c r="Y108" s="13"/>
      <c r="Z108" s="13"/>
      <c r="AA108" s="13"/>
      <c r="AB108" s="13"/>
      <c r="AC108" s="13"/>
      <c r="AD108" s="13"/>
      <c r="AE108" s="13"/>
      <c r="AT108" s="239" t="s">
        <v>184</v>
      </c>
      <c r="AU108" s="239" t="s">
        <v>83</v>
      </c>
      <c r="AV108" s="13" t="s">
        <v>83</v>
      </c>
      <c r="AW108" s="13" t="s">
        <v>35</v>
      </c>
      <c r="AX108" s="13" t="s">
        <v>73</v>
      </c>
      <c r="AY108" s="239" t="s">
        <v>146</v>
      </c>
    </row>
    <row r="109" s="13" customFormat="1">
      <c r="A109" s="13"/>
      <c r="B109" s="229"/>
      <c r="C109" s="230"/>
      <c r="D109" s="227" t="s">
        <v>184</v>
      </c>
      <c r="E109" s="231" t="s">
        <v>19</v>
      </c>
      <c r="F109" s="232" t="s">
        <v>1395</v>
      </c>
      <c r="G109" s="230"/>
      <c r="H109" s="233">
        <v>15.618</v>
      </c>
      <c r="I109" s="234"/>
      <c r="J109" s="230"/>
      <c r="K109" s="230"/>
      <c r="L109" s="235"/>
      <c r="M109" s="236"/>
      <c r="N109" s="237"/>
      <c r="O109" s="237"/>
      <c r="P109" s="237"/>
      <c r="Q109" s="237"/>
      <c r="R109" s="237"/>
      <c r="S109" s="237"/>
      <c r="T109" s="238"/>
      <c r="U109" s="13"/>
      <c r="V109" s="13"/>
      <c r="W109" s="13"/>
      <c r="X109" s="13"/>
      <c r="Y109" s="13"/>
      <c r="Z109" s="13"/>
      <c r="AA109" s="13"/>
      <c r="AB109" s="13"/>
      <c r="AC109" s="13"/>
      <c r="AD109" s="13"/>
      <c r="AE109" s="13"/>
      <c r="AT109" s="239" t="s">
        <v>184</v>
      </c>
      <c r="AU109" s="239" t="s">
        <v>83</v>
      </c>
      <c r="AV109" s="13" t="s">
        <v>83</v>
      </c>
      <c r="AW109" s="13" t="s">
        <v>35</v>
      </c>
      <c r="AX109" s="13" t="s">
        <v>73</v>
      </c>
      <c r="AY109" s="239" t="s">
        <v>146</v>
      </c>
    </row>
    <row r="110" s="13" customFormat="1">
      <c r="A110" s="13"/>
      <c r="B110" s="229"/>
      <c r="C110" s="230"/>
      <c r="D110" s="227" t="s">
        <v>184</v>
      </c>
      <c r="E110" s="231" t="s">
        <v>19</v>
      </c>
      <c r="F110" s="232" t="s">
        <v>1396</v>
      </c>
      <c r="G110" s="230"/>
      <c r="H110" s="233">
        <v>18.997</v>
      </c>
      <c r="I110" s="234"/>
      <c r="J110" s="230"/>
      <c r="K110" s="230"/>
      <c r="L110" s="235"/>
      <c r="M110" s="236"/>
      <c r="N110" s="237"/>
      <c r="O110" s="237"/>
      <c r="P110" s="237"/>
      <c r="Q110" s="237"/>
      <c r="R110" s="237"/>
      <c r="S110" s="237"/>
      <c r="T110" s="238"/>
      <c r="U110" s="13"/>
      <c r="V110" s="13"/>
      <c r="W110" s="13"/>
      <c r="X110" s="13"/>
      <c r="Y110" s="13"/>
      <c r="Z110" s="13"/>
      <c r="AA110" s="13"/>
      <c r="AB110" s="13"/>
      <c r="AC110" s="13"/>
      <c r="AD110" s="13"/>
      <c r="AE110" s="13"/>
      <c r="AT110" s="239" t="s">
        <v>184</v>
      </c>
      <c r="AU110" s="239" t="s">
        <v>83</v>
      </c>
      <c r="AV110" s="13" t="s">
        <v>83</v>
      </c>
      <c r="AW110" s="13" t="s">
        <v>35</v>
      </c>
      <c r="AX110" s="13" t="s">
        <v>73</v>
      </c>
      <c r="AY110" s="239" t="s">
        <v>146</v>
      </c>
    </row>
    <row r="111" s="13" customFormat="1">
      <c r="A111" s="13"/>
      <c r="B111" s="229"/>
      <c r="C111" s="230"/>
      <c r="D111" s="227" t="s">
        <v>184</v>
      </c>
      <c r="E111" s="231" t="s">
        <v>19</v>
      </c>
      <c r="F111" s="232" t="s">
        <v>1397</v>
      </c>
      <c r="G111" s="230"/>
      <c r="H111" s="233">
        <v>13.189</v>
      </c>
      <c r="I111" s="234"/>
      <c r="J111" s="230"/>
      <c r="K111" s="230"/>
      <c r="L111" s="235"/>
      <c r="M111" s="236"/>
      <c r="N111" s="237"/>
      <c r="O111" s="237"/>
      <c r="P111" s="237"/>
      <c r="Q111" s="237"/>
      <c r="R111" s="237"/>
      <c r="S111" s="237"/>
      <c r="T111" s="238"/>
      <c r="U111" s="13"/>
      <c r="V111" s="13"/>
      <c r="W111" s="13"/>
      <c r="X111" s="13"/>
      <c r="Y111" s="13"/>
      <c r="Z111" s="13"/>
      <c r="AA111" s="13"/>
      <c r="AB111" s="13"/>
      <c r="AC111" s="13"/>
      <c r="AD111" s="13"/>
      <c r="AE111" s="13"/>
      <c r="AT111" s="239" t="s">
        <v>184</v>
      </c>
      <c r="AU111" s="239" t="s">
        <v>83</v>
      </c>
      <c r="AV111" s="13" t="s">
        <v>83</v>
      </c>
      <c r="AW111" s="13" t="s">
        <v>35</v>
      </c>
      <c r="AX111" s="13" t="s">
        <v>73</v>
      </c>
      <c r="AY111" s="239" t="s">
        <v>146</v>
      </c>
    </row>
    <row r="112" s="13" customFormat="1">
      <c r="A112" s="13"/>
      <c r="B112" s="229"/>
      <c r="C112" s="230"/>
      <c r="D112" s="227" t="s">
        <v>184</v>
      </c>
      <c r="E112" s="231" t="s">
        <v>19</v>
      </c>
      <c r="F112" s="232" t="s">
        <v>1398</v>
      </c>
      <c r="G112" s="230"/>
      <c r="H112" s="233">
        <v>13.492000000000001</v>
      </c>
      <c r="I112" s="234"/>
      <c r="J112" s="230"/>
      <c r="K112" s="230"/>
      <c r="L112" s="235"/>
      <c r="M112" s="236"/>
      <c r="N112" s="237"/>
      <c r="O112" s="237"/>
      <c r="P112" s="237"/>
      <c r="Q112" s="237"/>
      <c r="R112" s="237"/>
      <c r="S112" s="237"/>
      <c r="T112" s="238"/>
      <c r="U112" s="13"/>
      <c r="V112" s="13"/>
      <c r="W112" s="13"/>
      <c r="X112" s="13"/>
      <c r="Y112" s="13"/>
      <c r="Z112" s="13"/>
      <c r="AA112" s="13"/>
      <c r="AB112" s="13"/>
      <c r="AC112" s="13"/>
      <c r="AD112" s="13"/>
      <c r="AE112" s="13"/>
      <c r="AT112" s="239" t="s">
        <v>184</v>
      </c>
      <c r="AU112" s="239" t="s">
        <v>83</v>
      </c>
      <c r="AV112" s="13" t="s">
        <v>83</v>
      </c>
      <c r="AW112" s="13" t="s">
        <v>35</v>
      </c>
      <c r="AX112" s="13" t="s">
        <v>73</v>
      </c>
      <c r="AY112" s="239" t="s">
        <v>146</v>
      </c>
    </row>
    <row r="113" s="13" customFormat="1">
      <c r="A113" s="13"/>
      <c r="B113" s="229"/>
      <c r="C113" s="230"/>
      <c r="D113" s="227" t="s">
        <v>184</v>
      </c>
      <c r="E113" s="231" t="s">
        <v>19</v>
      </c>
      <c r="F113" s="232" t="s">
        <v>1399</v>
      </c>
      <c r="G113" s="230"/>
      <c r="H113" s="233">
        <v>29.347999999999999</v>
      </c>
      <c r="I113" s="234"/>
      <c r="J113" s="230"/>
      <c r="K113" s="230"/>
      <c r="L113" s="235"/>
      <c r="M113" s="236"/>
      <c r="N113" s="237"/>
      <c r="O113" s="237"/>
      <c r="P113" s="237"/>
      <c r="Q113" s="237"/>
      <c r="R113" s="237"/>
      <c r="S113" s="237"/>
      <c r="T113" s="238"/>
      <c r="U113" s="13"/>
      <c r="V113" s="13"/>
      <c r="W113" s="13"/>
      <c r="X113" s="13"/>
      <c r="Y113" s="13"/>
      <c r="Z113" s="13"/>
      <c r="AA113" s="13"/>
      <c r="AB113" s="13"/>
      <c r="AC113" s="13"/>
      <c r="AD113" s="13"/>
      <c r="AE113" s="13"/>
      <c r="AT113" s="239" t="s">
        <v>184</v>
      </c>
      <c r="AU113" s="239" t="s">
        <v>83</v>
      </c>
      <c r="AV113" s="13" t="s">
        <v>83</v>
      </c>
      <c r="AW113" s="13" t="s">
        <v>35</v>
      </c>
      <c r="AX113" s="13" t="s">
        <v>73</v>
      </c>
      <c r="AY113" s="239" t="s">
        <v>146</v>
      </c>
    </row>
    <row r="114" s="13" customFormat="1">
      <c r="A114" s="13"/>
      <c r="B114" s="229"/>
      <c r="C114" s="230"/>
      <c r="D114" s="227" t="s">
        <v>184</v>
      </c>
      <c r="E114" s="231" t="s">
        <v>19</v>
      </c>
      <c r="F114" s="232" t="s">
        <v>1400</v>
      </c>
      <c r="G114" s="230"/>
      <c r="H114" s="233">
        <v>21.193000000000001</v>
      </c>
      <c r="I114" s="234"/>
      <c r="J114" s="230"/>
      <c r="K114" s="230"/>
      <c r="L114" s="235"/>
      <c r="M114" s="236"/>
      <c r="N114" s="237"/>
      <c r="O114" s="237"/>
      <c r="P114" s="237"/>
      <c r="Q114" s="237"/>
      <c r="R114" s="237"/>
      <c r="S114" s="237"/>
      <c r="T114" s="238"/>
      <c r="U114" s="13"/>
      <c r="V114" s="13"/>
      <c r="W114" s="13"/>
      <c r="X114" s="13"/>
      <c r="Y114" s="13"/>
      <c r="Z114" s="13"/>
      <c r="AA114" s="13"/>
      <c r="AB114" s="13"/>
      <c r="AC114" s="13"/>
      <c r="AD114" s="13"/>
      <c r="AE114" s="13"/>
      <c r="AT114" s="239" t="s">
        <v>184</v>
      </c>
      <c r="AU114" s="239" t="s">
        <v>83</v>
      </c>
      <c r="AV114" s="13" t="s">
        <v>83</v>
      </c>
      <c r="AW114" s="13" t="s">
        <v>35</v>
      </c>
      <c r="AX114" s="13" t="s">
        <v>73</v>
      </c>
      <c r="AY114" s="239" t="s">
        <v>146</v>
      </c>
    </row>
    <row r="115" s="13" customFormat="1">
      <c r="A115" s="13"/>
      <c r="B115" s="229"/>
      <c r="C115" s="230"/>
      <c r="D115" s="227" t="s">
        <v>184</v>
      </c>
      <c r="E115" s="231" t="s">
        <v>19</v>
      </c>
      <c r="F115" s="232" t="s">
        <v>1401</v>
      </c>
      <c r="G115" s="230"/>
      <c r="H115" s="233">
        <v>25.331</v>
      </c>
      <c r="I115" s="234"/>
      <c r="J115" s="230"/>
      <c r="K115" s="230"/>
      <c r="L115" s="235"/>
      <c r="M115" s="236"/>
      <c r="N115" s="237"/>
      <c r="O115" s="237"/>
      <c r="P115" s="237"/>
      <c r="Q115" s="237"/>
      <c r="R115" s="237"/>
      <c r="S115" s="237"/>
      <c r="T115" s="238"/>
      <c r="U115" s="13"/>
      <c r="V115" s="13"/>
      <c r="W115" s="13"/>
      <c r="X115" s="13"/>
      <c r="Y115" s="13"/>
      <c r="Z115" s="13"/>
      <c r="AA115" s="13"/>
      <c r="AB115" s="13"/>
      <c r="AC115" s="13"/>
      <c r="AD115" s="13"/>
      <c r="AE115" s="13"/>
      <c r="AT115" s="239" t="s">
        <v>184</v>
      </c>
      <c r="AU115" s="239" t="s">
        <v>83</v>
      </c>
      <c r="AV115" s="13" t="s">
        <v>83</v>
      </c>
      <c r="AW115" s="13" t="s">
        <v>35</v>
      </c>
      <c r="AX115" s="13" t="s">
        <v>73</v>
      </c>
      <c r="AY115" s="239" t="s">
        <v>146</v>
      </c>
    </row>
    <row r="116" s="13" customFormat="1">
      <c r="A116" s="13"/>
      <c r="B116" s="229"/>
      <c r="C116" s="230"/>
      <c r="D116" s="227" t="s">
        <v>184</v>
      </c>
      <c r="E116" s="231" t="s">
        <v>19</v>
      </c>
      <c r="F116" s="232" t="s">
        <v>1402</v>
      </c>
      <c r="G116" s="230"/>
      <c r="H116" s="233">
        <v>17.423999999999999</v>
      </c>
      <c r="I116" s="234"/>
      <c r="J116" s="230"/>
      <c r="K116" s="230"/>
      <c r="L116" s="235"/>
      <c r="M116" s="236"/>
      <c r="N116" s="237"/>
      <c r="O116" s="237"/>
      <c r="P116" s="237"/>
      <c r="Q116" s="237"/>
      <c r="R116" s="237"/>
      <c r="S116" s="237"/>
      <c r="T116" s="238"/>
      <c r="U116" s="13"/>
      <c r="V116" s="13"/>
      <c r="W116" s="13"/>
      <c r="X116" s="13"/>
      <c r="Y116" s="13"/>
      <c r="Z116" s="13"/>
      <c r="AA116" s="13"/>
      <c r="AB116" s="13"/>
      <c r="AC116" s="13"/>
      <c r="AD116" s="13"/>
      <c r="AE116" s="13"/>
      <c r="AT116" s="239" t="s">
        <v>184</v>
      </c>
      <c r="AU116" s="239" t="s">
        <v>83</v>
      </c>
      <c r="AV116" s="13" t="s">
        <v>83</v>
      </c>
      <c r="AW116" s="13" t="s">
        <v>35</v>
      </c>
      <c r="AX116" s="13" t="s">
        <v>73</v>
      </c>
      <c r="AY116" s="239" t="s">
        <v>146</v>
      </c>
    </row>
    <row r="117" s="16" customFormat="1">
      <c r="A117" s="16"/>
      <c r="B117" s="276"/>
      <c r="C117" s="277"/>
      <c r="D117" s="227" t="s">
        <v>184</v>
      </c>
      <c r="E117" s="278" t="s">
        <v>19</v>
      </c>
      <c r="F117" s="279" t="s">
        <v>654</v>
      </c>
      <c r="G117" s="277"/>
      <c r="H117" s="280">
        <v>186.816</v>
      </c>
      <c r="I117" s="281"/>
      <c r="J117" s="277"/>
      <c r="K117" s="277"/>
      <c r="L117" s="282"/>
      <c r="M117" s="283"/>
      <c r="N117" s="284"/>
      <c r="O117" s="284"/>
      <c r="P117" s="284"/>
      <c r="Q117" s="284"/>
      <c r="R117" s="284"/>
      <c r="S117" s="284"/>
      <c r="T117" s="285"/>
      <c r="U117" s="16"/>
      <c r="V117" s="16"/>
      <c r="W117" s="16"/>
      <c r="X117" s="16"/>
      <c r="Y117" s="16"/>
      <c r="Z117" s="16"/>
      <c r="AA117" s="16"/>
      <c r="AB117" s="16"/>
      <c r="AC117" s="16"/>
      <c r="AD117" s="16"/>
      <c r="AE117" s="16"/>
      <c r="AT117" s="286" t="s">
        <v>184</v>
      </c>
      <c r="AU117" s="286" t="s">
        <v>83</v>
      </c>
      <c r="AV117" s="16" t="s">
        <v>163</v>
      </c>
      <c r="AW117" s="16" t="s">
        <v>35</v>
      </c>
      <c r="AX117" s="16" t="s">
        <v>73</v>
      </c>
      <c r="AY117" s="286" t="s">
        <v>146</v>
      </c>
    </row>
    <row r="118" s="13" customFormat="1">
      <c r="A118" s="13"/>
      <c r="B118" s="229"/>
      <c r="C118" s="230"/>
      <c r="D118" s="227" t="s">
        <v>184</v>
      </c>
      <c r="E118" s="231" t="s">
        <v>19</v>
      </c>
      <c r="F118" s="232" t="s">
        <v>1403</v>
      </c>
      <c r="G118" s="230"/>
      <c r="H118" s="233">
        <v>18.681999999999999</v>
      </c>
      <c r="I118" s="234"/>
      <c r="J118" s="230"/>
      <c r="K118" s="230"/>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83</v>
      </c>
      <c r="AV118" s="13" t="s">
        <v>83</v>
      </c>
      <c r="AW118" s="13" t="s">
        <v>35</v>
      </c>
      <c r="AX118" s="13" t="s">
        <v>81</v>
      </c>
      <c r="AY118" s="239" t="s">
        <v>146</v>
      </c>
    </row>
    <row r="119" s="2" customFormat="1" ht="24.15" customHeight="1">
      <c r="A119" s="41"/>
      <c r="B119" s="42"/>
      <c r="C119" s="208" t="s">
        <v>178</v>
      </c>
      <c r="D119" s="208" t="s">
        <v>148</v>
      </c>
      <c r="E119" s="209" t="s">
        <v>1404</v>
      </c>
      <c r="F119" s="210" t="s">
        <v>1405</v>
      </c>
      <c r="G119" s="211" t="s">
        <v>181</v>
      </c>
      <c r="H119" s="212">
        <v>112.092</v>
      </c>
      <c r="I119" s="213"/>
      <c r="J119" s="214">
        <f>ROUND(I119*H119,2)</f>
        <v>0</v>
      </c>
      <c r="K119" s="215"/>
      <c r="L119" s="47"/>
      <c r="M119" s="216" t="s">
        <v>19</v>
      </c>
      <c r="N119" s="217" t="s">
        <v>44</v>
      </c>
      <c r="O119" s="87"/>
      <c r="P119" s="218">
        <f>O119*H119</f>
        <v>0</v>
      </c>
      <c r="Q119" s="218">
        <v>0</v>
      </c>
      <c r="R119" s="218">
        <f>Q119*H119</f>
        <v>0</v>
      </c>
      <c r="S119" s="218">
        <v>0</v>
      </c>
      <c r="T119" s="219">
        <f>S119*H119</f>
        <v>0</v>
      </c>
      <c r="U119" s="41"/>
      <c r="V119" s="41"/>
      <c r="W119" s="41"/>
      <c r="X119" s="41"/>
      <c r="Y119" s="41"/>
      <c r="Z119" s="41"/>
      <c r="AA119" s="41"/>
      <c r="AB119" s="41"/>
      <c r="AC119" s="41"/>
      <c r="AD119" s="41"/>
      <c r="AE119" s="41"/>
      <c r="AR119" s="220" t="s">
        <v>152</v>
      </c>
      <c r="AT119" s="220" t="s">
        <v>148</v>
      </c>
      <c r="AU119" s="220" t="s">
        <v>83</v>
      </c>
      <c r="AY119" s="20" t="s">
        <v>146</v>
      </c>
      <c r="BE119" s="221">
        <f>IF(N119="základní",J119,0)</f>
        <v>0</v>
      </c>
      <c r="BF119" s="221">
        <f>IF(N119="snížená",J119,0)</f>
        <v>0</v>
      </c>
      <c r="BG119" s="221">
        <f>IF(N119="zákl. přenesená",J119,0)</f>
        <v>0</v>
      </c>
      <c r="BH119" s="221">
        <f>IF(N119="sníž. přenesená",J119,0)</f>
        <v>0</v>
      </c>
      <c r="BI119" s="221">
        <f>IF(N119="nulová",J119,0)</f>
        <v>0</v>
      </c>
      <c r="BJ119" s="20" t="s">
        <v>81</v>
      </c>
      <c r="BK119" s="221">
        <f>ROUND(I119*H119,2)</f>
        <v>0</v>
      </c>
      <c r="BL119" s="20" t="s">
        <v>152</v>
      </c>
      <c r="BM119" s="220" t="s">
        <v>1406</v>
      </c>
    </row>
    <row r="120" s="2" customFormat="1">
      <c r="A120" s="41"/>
      <c r="B120" s="42"/>
      <c r="C120" s="43"/>
      <c r="D120" s="222" t="s">
        <v>154</v>
      </c>
      <c r="E120" s="43"/>
      <c r="F120" s="223" t="s">
        <v>1407</v>
      </c>
      <c r="G120" s="43"/>
      <c r="H120" s="43"/>
      <c r="I120" s="224"/>
      <c r="J120" s="43"/>
      <c r="K120" s="43"/>
      <c r="L120" s="47"/>
      <c r="M120" s="225"/>
      <c r="N120" s="226"/>
      <c r="O120" s="87"/>
      <c r="P120" s="87"/>
      <c r="Q120" s="87"/>
      <c r="R120" s="87"/>
      <c r="S120" s="87"/>
      <c r="T120" s="88"/>
      <c r="U120" s="41"/>
      <c r="V120" s="41"/>
      <c r="W120" s="41"/>
      <c r="X120" s="41"/>
      <c r="Y120" s="41"/>
      <c r="Z120" s="41"/>
      <c r="AA120" s="41"/>
      <c r="AB120" s="41"/>
      <c r="AC120" s="41"/>
      <c r="AD120" s="41"/>
      <c r="AE120" s="41"/>
      <c r="AT120" s="20" t="s">
        <v>154</v>
      </c>
      <c r="AU120" s="20" t="s">
        <v>83</v>
      </c>
    </row>
    <row r="121" s="13" customFormat="1">
      <c r="A121" s="13"/>
      <c r="B121" s="229"/>
      <c r="C121" s="230"/>
      <c r="D121" s="227" t="s">
        <v>184</v>
      </c>
      <c r="E121" s="231" t="s">
        <v>19</v>
      </c>
      <c r="F121" s="232" t="s">
        <v>1408</v>
      </c>
      <c r="G121" s="230"/>
      <c r="H121" s="233">
        <v>112.092</v>
      </c>
      <c r="I121" s="234"/>
      <c r="J121" s="230"/>
      <c r="K121" s="230"/>
      <c r="L121" s="235"/>
      <c r="M121" s="236"/>
      <c r="N121" s="237"/>
      <c r="O121" s="237"/>
      <c r="P121" s="237"/>
      <c r="Q121" s="237"/>
      <c r="R121" s="237"/>
      <c r="S121" s="237"/>
      <c r="T121" s="238"/>
      <c r="U121" s="13"/>
      <c r="V121" s="13"/>
      <c r="W121" s="13"/>
      <c r="X121" s="13"/>
      <c r="Y121" s="13"/>
      <c r="Z121" s="13"/>
      <c r="AA121" s="13"/>
      <c r="AB121" s="13"/>
      <c r="AC121" s="13"/>
      <c r="AD121" s="13"/>
      <c r="AE121" s="13"/>
      <c r="AT121" s="239" t="s">
        <v>184</v>
      </c>
      <c r="AU121" s="239" t="s">
        <v>83</v>
      </c>
      <c r="AV121" s="13" t="s">
        <v>83</v>
      </c>
      <c r="AW121" s="13" t="s">
        <v>35</v>
      </c>
      <c r="AX121" s="13" t="s">
        <v>81</v>
      </c>
      <c r="AY121" s="239" t="s">
        <v>146</v>
      </c>
    </row>
    <row r="122" s="2" customFormat="1" ht="24.15" customHeight="1">
      <c r="A122" s="41"/>
      <c r="B122" s="42"/>
      <c r="C122" s="208" t="s">
        <v>190</v>
      </c>
      <c r="D122" s="208" t="s">
        <v>148</v>
      </c>
      <c r="E122" s="209" t="s">
        <v>1409</v>
      </c>
      <c r="F122" s="210" t="s">
        <v>1410</v>
      </c>
      <c r="G122" s="211" t="s">
        <v>181</v>
      </c>
      <c r="H122" s="212">
        <v>46.704999999999998</v>
      </c>
      <c r="I122" s="213"/>
      <c r="J122" s="214">
        <f>ROUND(I122*H122,2)</f>
        <v>0</v>
      </c>
      <c r="K122" s="215"/>
      <c r="L122" s="47"/>
      <c r="M122" s="216" t="s">
        <v>19</v>
      </c>
      <c r="N122" s="217" t="s">
        <v>44</v>
      </c>
      <c r="O122" s="87"/>
      <c r="P122" s="218">
        <f>O122*H122</f>
        <v>0</v>
      </c>
      <c r="Q122" s="218">
        <v>0</v>
      </c>
      <c r="R122" s="218">
        <f>Q122*H122</f>
        <v>0</v>
      </c>
      <c r="S122" s="218">
        <v>0</v>
      </c>
      <c r="T122" s="219">
        <f>S122*H122</f>
        <v>0</v>
      </c>
      <c r="U122" s="41"/>
      <c r="V122" s="41"/>
      <c r="W122" s="41"/>
      <c r="X122" s="41"/>
      <c r="Y122" s="41"/>
      <c r="Z122" s="41"/>
      <c r="AA122" s="41"/>
      <c r="AB122" s="41"/>
      <c r="AC122" s="41"/>
      <c r="AD122" s="41"/>
      <c r="AE122" s="41"/>
      <c r="AR122" s="220" t="s">
        <v>152</v>
      </c>
      <c r="AT122" s="220" t="s">
        <v>148</v>
      </c>
      <c r="AU122" s="220" t="s">
        <v>83</v>
      </c>
      <c r="AY122" s="20" t="s">
        <v>146</v>
      </c>
      <c r="BE122" s="221">
        <f>IF(N122="základní",J122,0)</f>
        <v>0</v>
      </c>
      <c r="BF122" s="221">
        <f>IF(N122="snížená",J122,0)</f>
        <v>0</v>
      </c>
      <c r="BG122" s="221">
        <f>IF(N122="zákl. přenesená",J122,0)</f>
        <v>0</v>
      </c>
      <c r="BH122" s="221">
        <f>IF(N122="sníž. přenesená",J122,0)</f>
        <v>0</v>
      </c>
      <c r="BI122" s="221">
        <f>IF(N122="nulová",J122,0)</f>
        <v>0</v>
      </c>
      <c r="BJ122" s="20" t="s">
        <v>81</v>
      </c>
      <c r="BK122" s="221">
        <f>ROUND(I122*H122,2)</f>
        <v>0</v>
      </c>
      <c r="BL122" s="20" t="s">
        <v>152</v>
      </c>
      <c r="BM122" s="220" t="s">
        <v>1411</v>
      </c>
    </row>
    <row r="123" s="2" customFormat="1">
      <c r="A123" s="41"/>
      <c r="B123" s="42"/>
      <c r="C123" s="43"/>
      <c r="D123" s="222" t="s">
        <v>154</v>
      </c>
      <c r="E123" s="43"/>
      <c r="F123" s="223" t="s">
        <v>1412</v>
      </c>
      <c r="G123" s="43"/>
      <c r="H123" s="43"/>
      <c r="I123" s="224"/>
      <c r="J123" s="43"/>
      <c r="K123" s="43"/>
      <c r="L123" s="47"/>
      <c r="M123" s="225"/>
      <c r="N123" s="226"/>
      <c r="O123" s="87"/>
      <c r="P123" s="87"/>
      <c r="Q123" s="87"/>
      <c r="R123" s="87"/>
      <c r="S123" s="87"/>
      <c r="T123" s="88"/>
      <c r="U123" s="41"/>
      <c r="V123" s="41"/>
      <c r="W123" s="41"/>
      <c r="X123" s="41"/>
      <c r="Y123" s="41"/>
      <c r="Z123" s="41"/>
      <c r="AA123" s="41"/>
      <c r="AB123" s="41"/>
      <c r="AC123" s="41"/>
      <c r="AD123" s="41"/>
      <c r="AE123" s="41"/>
      <c r="AT123" s="20" t="s">
        <v>154</v>
      </c>
      <c r="AU123" s="20" t="s">
        <v>83</v>
      </c>
    </row>
    <row r="124" s="13" customFormat="1">
      <c r="A124" s="13"/>
      <c r="B124" s="229"/>
      <c r="C124" s="230"/>
      <c r="D124" s="227" t="s">
        <v>184</v>
      </c>
      <c r="E124" s="231" t="s">
        <v>19</v>
      </c>
      <c r="F124" s="232" t="s">
        <v>1413</v>
      </c>
      <c r="G124" s="230"/>
      <c r="H124" s="233">
        <v>46.704999999999998</v>
      </c>
      <c r="I124" s="234"/>
      <c r="J124" s="230"/>
      <c r="K124" s="230"/>
      <c r="L124" s="235"/>
      <c r="M124" s="236"/>
      <c r="N124" s="237"/>
      <c r="O124" s="237"/>
      <c r="P124" s="237"/>
      <c r="Q124" s="237"/>
      <c r="R124" s="237"/>
      <c r="S124" s="237"/>
      <c r="T124" s="238"/>
      <c r="U124" s="13"/>
      <c r="V124" s="13"/>
      <c r="W124" s="13"/>
      <c r="X124" s="13"/>
      <c r="Y124" s="13"/>
      <c r="Z124" s="13"/>
      <c r="AA124" s="13"/>
      <c r="AB124" s="13"/>
      <c r="AC124" s="13"/>
      <c r="AD124" s="13"/>
      <c r="AE124" s="13"/>
      <c r="AT124" s="239" t="s">
        <v>184</v>
      </c>
      <c r="AU124" s="239" t="s">
        <v>83</v>
      </c>
      <c r="AV124" s="13" t="s">
        <v>83</v>
      </c>
      <c r="AW124" s="13" t="s">
        <v>35</v>
      </c>
      <c r="AX124" s="13" t="s">
        <v>81</v>
      </c>
      <c r="AY124" s="239" t="s">
        <v>146</v>
      </c>
    </row>
    <row r="125" s="2" customFormat="1" ht="24.15" customHeight="1">
      <c r="A125" s="41"/>
      <c r="B125" s="42"/>
      <c r="C125" s="208" t="s">
        <v>196</v>
      </c>
      <c r="D125" s="208" t="s">
        <v>148</v>
      </c>
      <c r="E125" s="209" t="s">
        <v>714</v>
      </c>
      <c r="F125" s="210" t="s">
        <v>715</v>
      </c>
      <c r="G125" s="211" t="s">
        <v>181</v>
      </c>
      <c r="H125" s="212">
        <v>9.3409999999999993</v>
      </c>
      <c r="I125" s="213"/>
      <c r="J125" s="214">
        <f>ROUND(I125*H125,2)</f>
        <v>0</v>
      </c>
      <c r="K125" s="215"/>
      <c r="L125" s="47"/>
      <c r="M125" s="216" t="s">
        <v>19</v>
      </c>
      <c r="N125" s="217" t="s">
        <v>44</v>
      </c>
      <c r="O125" s="87"/>
      <c r="P125" s="218">
        <f>O125*H125</f>
        <v>0</v>
      </c>
      <c r="Q125" s="218">
        <v>0</v>
      </c>
      <c r="R125" s="218">
        <f>Q125*H125</f>
        <v>0</v>
      </c>
      <c r="S125" s="218">
        <v>0</v>
      </c>
      <c r="T125" s="219">
        <f>S125*H125</f>
        <v>0</v>
      </c>
      <c r="U125" s="41"/>
      <c r="V125" s="41"/>
      <c r="W125" s="41"/>
      <c r="X125" s="41"/>
      <c r="Y125" s="41"/>
      <c r="Z125" s="41"/>
      <c r="AA125" s="41"/>
      <c r="AB125" s="41"/>
      <c r="AC125" s="41"/>
      <c r="AD125" s="41"/>
      <c r="AE125" s="41"/>
      <c r="AR125" s="220" t="s">
        <v>152</v>
      </c>
      <c r="AT125" s="220" t="s">
        <v>148</v>
      </c>
      <c r="AU125" s="220" t="s">
        <v>83</v>
      </c>
      <c r="AY125" s="20" t="s">
        <v>146</v>
      </c>
      <c r="BE125" s="221">
        <f>IF(N125="základní",J125,0)</f>
        <v>0</v>
      </c>
      <c r="BF125" s="221">
        <f>IF(N125="snížená",J125,0)</f>
        <v>0</v>
      </c>
      <c r="BG125" s="221">
        <f>IF(N125="zákl. přenesená",J125,0)</f>
        <v>0</v>
      </c>
      <c r="BH125" s="221">
        <f>IF(N125="sníž. přenesená",J125,0)</f>
        <v>0</v>
      </c>
      <c r="BI125" s="221">
        <f>IF(N125="nulová",J125,0)</f>
        <v>0</v>
      </c>
      <c r="BJ125" s="20" t="s">
        <v>81</v>
      </c>
      <c r="BK125" s="221">
        <f>ROUND(I125*H125,2)</f>
        <v>0</v>
      </c>
      <c r="BL125" s="20" t="s">
        <v>152</v>
      </c>
      <c r="BM125" s="220" t="s">
        <v>1414</v>
      </c>
    </row>
    <row r="126" s="2" customFormat="1">
      <c r="A126" s="41"/>
      <c r="B126" s="42"/>
      <c r="C126" s="43"/>
      <c r="D126" s="222" t="s">
        <v>154</v>
      </c>
      <c r="E126" s="43"/>
      <c r="F126" s="223" t="s">
        <v>717</v>
      </c>
      <c r="G126" s="43"/>
      <c r="H126" s="43"/>
      <c r="I126" s="224"/>
      <c r="J126" s="43"/>
      <c r="K126" s="43"/>
      <c r="L126" s="47"/>
      <c r="M126" s="225"/>
      <c r="N126" s="226"/>
      <c r="O126" s="87"/>
      <c r="P126" s="87"/>
      <c r="Q126" s="87"/>
      <c r="R126" s="87"/>
      <c r="S126" s="87"/>
      <c r="T126" s="88"/>
      <c r="U126" s="41"/>
      <c r="V126" s="41"/>
      <c r="W126" s="41"/>
      <c r="X126" s="41"/>
      <c r="Y126" s="41"/>
      <c r="Z126" s="41"/>
      <c r="AA126" s="41"/>
      <c r="AB126" s="41"/>
      <c r="AC126" s="41"/>
      <c r="AD126" s="41"/>
      <c r="AE126" s="41"/>
      <c r="AT126" s="20" t="s">
        <v>154</v>
      </c>
      <c r="AU126" s="20" t="s">
        <v>83</v>
      </c>
    </row>
    <row r="127" s="13" customFormat="1">
      <c r="A127" s="13"/>
      <c r="B127" s="229"/>
      <c r="C127" s="230"/>
      <c r="D127" s="227" t="s">
        <v>184</v>
      </c>
      <c r="E127" s="231" t="s">
        <v>19</v>
      </c>
      <c r="F127" s="232" t="s">
        <v>1415</v>
      </c>
      <c r="G127" s="230"/>
      <c r="H127" s="233">
        <v>9.3409999999999993</v>
      </c>
      <c r="I127" s="234"/>
      <c r="J127" s="230"/>
      <c r="K127" s="230"/>
      <c r="L127" s="235"/>
      <c r="M127" s="236"/>
      <c r="N127" s="237"/>
      <c r="O127" s="237"/>
      <c r="P127" s="237"/>
      <c r="Q127" s="237"/>
      <c r="R127" s="237"/>
      <c r="S127" s="237"/>
      <c r="T127" s="238"/>
      <c r="U127" s="13"/>
      <c r="V127" s="13"/>
      <c r="W127" s="13"/>
      <c r="X127" s="13"/>
      <c r="Y127" s="13"/>
      <c r="Z127" s="13"/>
      <c r="AA127" s="13"/>
      <c r="AB127" s="13"/>
      <c r="AC127" s="13"/>
      <c r="AD127" s="13"/>
      <c r="AE127" s="13"/>
      <c r="AT127" s="239" t="s">
        <v>184</v>
      </c>
      <c r="AU127" s="239" t="s">
        <v>83</v>
      </c>
      <c r="AV127" s="13" t="s">
        <v>83</v>
      </c>
      <c r="AW127" s="13" t="s">
        <v>35</v>
      </c>
      <c r="AX127" s="13" t="s">
        <v>81</v>
      </c>
      <c r="AY127" s="239" t="s">
        <v>146</v>
      </c>
    </row>
    <row r="128" s="2" customFormat="1" ht="24.15" customHeight="1">
      <c r="A128" s="41"/>
      <c r="B128" s="42"/>
      <c r="C128" s="208" t="s">
        <v>203</v>
      </c>
      <c r="D128" s="208" t="s">
        <v>148</v>
      </c>
      <c r="E128" s="209" t="s">
        <v>719</v>
      </c>
      <c r="F128" s="210" t="s">
        <v>720</v>
      </c>
      <c r="G128" s="211" t="s">
        <v>181</v>
      </c>
      <c r="H128" s="212">
        <v>74.183999999999998</v>
      </c>
      <c r="I128" s="213"/>
      <c r="J128" s="214">
        <f>ROUND(I128*H128,2)</f>
        <v>0</v>
      </c>
      <c r="K128" s="215"/>
      <c r="L128" s="47"/>
      <c r="M128" s="216" t="s">
        <v>19</v>
      </c>
      <c r="N128" s="217" t="s">
        <v>44</v>
      </c>
      <c r="O128" s="87"/>
      <c r="P128" s="218">
        <f>O128*H128</f>
        <v>0</v>
      </c>
      <c r="Q128" s="218">
        <v>0</v>
      </c>
      <c r="R128" s="218">
        <f>Q128*H128</f>
        <v>0</v>
      </c>
      <c r="S128" s="218">
        <v>0</v>
      </c>
      <c r="T128" s="219">
        <f>S128*H128</f>
        <v>0</v>
      </c>
      <c r="U128" s="41"/>
      <c r="V128" s="41"/>
      <c r="W128" s="41"/>
      <c r="X128" s="41"/>
      <c r="Y128" s="41"/>
      <c r="Z128" s="41"/>
      <c r="AA128" s="41"/>
      <c r="AB128" s="41"/>
      <c r="AC128" s="41"/>
      <c r="AD128" s="41"/>
      <c r="AE128" s="41"/>
      <c r="AR128" s="220" t="s">
        <v>152</v>
      </c>
      <c r="AT128" s="220" t="s">
        <v>148</v>
      </c>
      <c r="AU128" s="220" t="s">
        <v>83</v>
      </c>
      <c r="AY128" s="20" t="s">
        <v>146</v>
      </c>
      <c r="BE128" s="221">
        <f>IF(N128="základní",J128,0)</f>
        <v>0</v>
      </c>
      <c r="BF128" s="221">
        <f>IF(N128="snížená",J128,0)</f>
        <v>0</v>
      </c>
      <c r="BG128" s="221">
        <f>IF(N128="zákl. přenesená",J128,0)</f>
        <v>0</v>
      </c>
      <c r="BH128" s="221">
        <f>IF(N128="sníž. přenesená",J128,0)</f>
        <v>0</v>
      </c>
      <c r="BI128" s="221">
        <f>IF(N128="nulová",J128,0)</f>
        <v>0</v>
      </c>
      <c r="BJ128" s="20" t="s">
        <v>81</v>
      </c>
      <c r="BK128" s="221">
        <f>ROUND(I128*H128,2)</f>
        <v>0</v>
      </c>
      <c r="BL128" s="20" t="s">
        <v>152</v>
      </c>
      <c r="BM128" s="220" t="s">
        <v>1416</v>
      </c>
    </row>
    <row r="129" s="2" customFormat="1">
      <c r="A129" s="41"/>
      <c r="B129" s="42"/>
      <c r="C129" s="43"/>
      <c r="D129" s="222" t="s">
        <v>154</v>
      </c>
      <c r="E129" s="43"/>
      <c r="F129" s="223" t="s">
        <v>722</v>
      </c>
      <c r="G129" s="43"/>
      <c r="H129" s="43"/>
      <c r="I129" s="224"/>
      <c r="J129" s="43"/>
      <c r="K129" s="43"/>
      <c r="L129" s="47"/>
      <c r="M129" s="225"/>
      <c r="N129" s="226"/>
      <c r="O129" s="87"/>
      <c r="P129" s="87"/>
      <c r="Q129" s="87"/>
      <c r="R129" s="87"/>
      <c r="S129" s="87"/>
      <c r="T129" s="88"/>
      <c r="U129" s="41"/>
      <c r="V129" s="41"/>
      <c r="W129" s="41"/>
      <c r="X129" s="41"/>
      <c r="Y129" s="41"/>
      <c r="Z129" s="41"/>
      <c r="AA129" s="41"/>
      <c r="AB129" s="41"/>
      <c r="AC129" s="41"/>
      <c r="AD129" s="41"/>
      <c r="AE129" s="41"/>
      <c r="AT129" s="20" t="s">
        <v>154</v>
      </c>
      <c r="AU129" s="20" t="s">
        <v>83</v>
      </c>
    </row>
    <row r="130" s="13" customFormat="1">
      <c r="A130" s="13"/>
      <c r="B130" s="229"/>
      <c r="C130" s="230"/>
      <c r="D130" s="227" t="s">
        <v>184</v>
      </c>
      <c r="E130" s="231" t="s">
        <v>19</v>
      </c>
      <c r="F130" s="232" t="s">
        <v>1417</v>
      </c>
      <c r="G130" s="230"/>
      <c r="H130" s="233">
        <v>74.183999999999998</v>
      </c>
      <c r="I130" s="234"/>
      <c r="J130" s="230"/>
      <c r="K130" s="230"/>
      <c r="L130" s="235"/>
      <c r="M130" s="236"/>
      <c r="N130" s="237"/>
      <c r="O130" s="237"/>
      <c r="P130" s="237"/>
      <c r="Q130" s="237"/>
      <c r="R130" s="237"/>
      <c r="S130" s="237"/>
      <c r="T130" s="238"/>
      <c r="U130" s="13"/>
      <c r="V130" s="13"/>
      <c r="W130" s="13"/>
      <c r="X130" s="13"/>
      <c r="Y130" s="13"/>
      <c r="Z130" s="13"/>
      <c r="AA130" s="13"/>
      <c r="AB130" s="13"/>
      <c r="AC130" s="13"/>
      <c r="AD130" s="13"/>
      <c r="AE130" s="13"/>
      <c r="AT130" s="239" t="s">
        <v>184</v>
      </c>
      <c r="AU130" s="239" t="s">
        <v>83</v>
      </c>
      <c r="AV130" s="13" t="s">
        <v>83</v>
      </c>
      <c r="AW130" s="13" t="s">
        <v>35</v>
      </c>
      <c r="AX130" s="13" t="s">
        <v>81</v>
      </c>
      <c r="AY130" s="239" t="s">
        <v>146</v>
      </c>
    </row>
    <row r="131" s="2" customFormat="1" ht="21.75" customHeight="1">
      <c r="A131" s="41"/>
      <c r="B131" s="42"/>
      <c r="C131" s="208" t="s">
        <v>209</v>
      </c>
      <c r="D131" s="208" t="s">
        <v>148</v>
      </c>
      <c r="E131" s="209" t="s">
        <v>724</v>
      </c>
      <c r="F131" s="210" t="s">
        <v>725</v>
      </c>
      <c r="G131" s="211" t="s">
        <v>151</v>
      </c>
      <c r="H131" s="212">
        <v>170.91800000000001</v>
      </c>
      <c r="I131" s="213"/>
      <c r="J131" s="214">
        <f>ROUND(I131*H131,2)</f>
        <v>0</v>
      </c>
      <c r="K131" s="215"/>
      <c r="L131" s="47"/>
      <c r="M131" s="216" t="s">
        <v>19</v>
      </c>
      <c r="N131" s="217" t="s">
        <v>44</v>
      </c>
      <c r="O131" s="87"/>
      <c r="P131" s="218">
        <f>O131*H131</f>
        <v>0</v>
      </c>
      <c r="Q131" s="218">
        <v>0.00084000000000000003</v>
      </c>
      <c r="R131" s="218">
        <f>Q131*H131</f>
        <v>0.14357112000000002</v>
      </c>
      <c r="S131" s="218">
        <v>0</v>
      </c>
      <c r="T131" s="219">
        <f>S131*H131</f>
        <v>0</v>
      </c>
      <c r="U131" s="41"/>
      <c r="V131" s="41"/>
      <c r="W131" s="41"/>
      <c r="X131" s="41"/>
      <c r="Y131" s="41"/>
      <c r="Z131" s="41"/>
      <c r="AA131" s="41"/>
      <c r="AB131" s="41"/>
      <c r="AC131" s="41"/>
      <c r="AD131" s="41"/>
      <c r="AE131" s="41"/>
      <c r="AR131" s="220" t="s">
        <v>152</v>
      </c>
      <c r="AT131" s="220" t="s">
        <v>148</v>
      </c>
      <c r="AU131" s="220" t="s">
        <v>83</v>
      </c>
      <c r="AY131" s="20" t="s">
        <v>146</v>
      </c>
      <c r="BE131" s="221">
        <f>IF(N131="základní",J131,0)</f>
        <v>0</v>
      </c>
      <c r="BF131" s="221">
        <f>IF(N131="snížená",J131,0)</f>
        <v>0</v>
      </c>
      <c r="BG131" s="221">
        <f>IF(N131="zákl. přenesená",J131,0)</f>
        <v>0</v>
      </c>
      <c r="BH131" s="221">
        <f>IF(N131="sníž. přenesená",J131,0)</f>
        <v>0</v>
      </c>
      <c r="BI131" s="221">
        <f>IF(N131="nulová",J131,0)</f>
        <v>0</v>
      </c>
      <c r="BJ131" s="20" t="s">
        <v>81</v>
      </c>
      <c r="BK131" s="221">
        <f>ROUND(I131*H131,2)</f>
        <v>0</v>
      </c>
      <c r="BL131" s="20" t="s">
        <v>152</v>
      </c>
      <c r="BM131" s="220" t="s">
        <v>1418</v>
      </c>
    </row>
    <row r="132" s="2" customFormat="1">
      <c r="A132" s="41"/>
      <c r="B132" s="42"/>
      <c r="C132" s="43"/>
      <c r="D132" s="222" t="s">
        <v>154</v>
      </c>
      <c r="E132" s="43"/>
      <c r="F132" s="223" t="s">
        <v>727</v>
      </c>
      <c r="G132" s="43"/>
      <c r="H132" s="43"/>
      <c r="I132" s="224"/>
      <c r="J132" s="43"/>
      <c r="K132" s="43"/>
      <c r="L132" s="47"/>
      <c r="M132" s="225"/>
      <c r="N132" s="226"/>
      <c r="O132" s="87"/>
      <c r="P132" s="87"/>
      <c r="Q132" s="87"/>
      <c r="R132" s="87"/>
      <c r="S132" s="87"/>
      <c r="T132" s="88"/>
      <c r="U132" s="41"/>
      <c r="V132" s="41"/>
      <c r="W132" s="41"/>
      <c r="X132" s="41"/>
      <c r="Y132" s="41"/>
      <c r="Z132" s="41"/>
      <c r="AA132" s="41"/>
      <c r="AB132" s="41"/>
      <c r="AC132" s="41"/>
      <c r="AD132" s="41"/>
      <c r="AE132" s="41"/>
      <c r="AT132" s="20" t="s">
        <v>154</v>
      </c>
      <c r="AU132" s="20" t="s">
        <v>83</v>
      </c>
    </row>
    <row r="133" s="13" customFormat="1">
      <c r="A133" s="13"/>
      <c r="B133" s="229"/>
      <c r="C133" s="230"/>
      <c r="D133" s="227" t="s">
        <v>184</v>
      </c>
      <c r="E133" s="231" t="s">
        <v>19</v>
      </c>
      <c r="F133" s="232" t="s">
        <v>1419</v>
      </c>
      <c r="G133" s="230"/>
      <c r="H133" s="233">
        <v>170.91800000000001</v>
      </c>
      <c r="I133" s="234"/>
      <c r="J133" s="230"/>
      <c r="K133" s="230"/>
      <c r="L133" s="235"/>
      <c r="M133" s="236"/>
      <c r="N133" s="237"/>
      <c r="O133" s="237"/>
      <c r="P133" s="237"/>
      <c r="Q133" s="237"/>
      <c r="R133" s="237"/>
      <c r="S133" s="237"/>
      <c r="T133" s="238"/>
      <c r="U133" s="13"/>
      <c r="V133" s="13"/>
      <c r="W133" s="13"/>
      <c r="X133" s="13"/>
      <c r="Y133" s="13"/>
      <c r="Z133" s="13"/>
      <c r="AA133" s="13"/>
      <c r="AB133" s="13"/>
      <c r="AC133" s="13"/>
      <c r="AD133" s="13"/>
      <c r="AE133" s="13"/>
      <c r="AT133" s="239" t="s">
        <v>184</v>
      </c>
      <c r="AU133" s="239" t="s">
        <v>83</v>
      </c>
      <c r="AV133" s="13" t="s">
        <v>83</v>
      </c>
      <c r="AW133" s="13" t="s">
        <v>35</v>
      </c>
      <c r="AX133" s="13" t="s">
        <v>81</v>
      </c>
      <c r="AY133" s="239" t="s">
        <v>146</v>
      </c>
    </row>
    <row r="134" s="2" customFormat="1" ht="24.15" customHeight="1">
      <c r="A134" s="41"/>
      <c r="B134" s="42"/>
      <c r="C134" s="208" t="s">
        <v>215</v>
      </c>
      <c r="D134" s="208" t="s">
        <v>148</v>
      </c>
      <c r="E134" s="209" t="s">
        <v>729</v>
      </c>
      <c r="F134" s="210" t="s">
        <v>730</v>
      </c>
      <c r="G134" s="211" t="s">
        <v>151</v>
      </c>
      <c r="H134" s="212">
        <v>125.184</v>
      </c>
      <c r="I134" s="213"/>
      <c r="J134" s="214">
        <f>ROUND(I134*H134,2)</f>
        <v>0</v>
      </c>
      <c r="K134" s="215"/>
      <c r="L134" s="47"/>
      <c r="M134" s="216" t="s">
        <v>19</v>
      </c>
      <c r="N134" s="217" t="s">
        <v>44</v>
      </c>
      <c r="O134" s="87"/>
      <c r="P134" s="218">
        <f>O134*H134</f>
        <v>0</v>
      </c>
      <c r="Q134" s="218">
        <v>0.00084999999999999995</v>
      </c>
      <c r="R134" s="218">
        <f>Q134*H134</f>
        <v>0.1064064</v>
      </c>
      <c r="S134" s="218">
        <v>0</v>
      </c>
      <c r="T134" s="219">
        <f>S134*H134</f>
        <v>0</v>
      </c>
      <c r="U134" s="41"/>
      <c r="V134" s="41"/>
      <c r="W134" s="41"/>
      <c r="X134" s="41"/>
      <c r="Y134" s="41"/>
      <c r="Z134" s="41"/>
      <c r="AA134" s="41"/>
      <c r="AB134" s="41"/>
      <c r="AC134" s="41"/>
      <c r="AD134" s="41"/>
      <c r="AE134" s="41"/>
      <c r="AR134" s="220" t="s">
        <v>152</v>
      </c>
      <c r="AT134" s="220" t="s">
        <v>148</v>
      </c>
      <c r="AU134" s="220" t="s">
        <v>83</v>
      </c>
      <c r="AY134" s="20" t="s">
        <v>146</v>
      </c>
      <c r="BE134" s="221">
        <f>IF(N134="základní",J134,0)</f>
        <v>0</v>
      </c>
      <c r="BF134" s="221">
        <f>IF(N134="snížená",J134,0)</f>
        <v>0</v>
      </c>
      <c r="BG134" s="221">
        <f>IF(N134="zákl. přenesená",J134,0)</f>
        <v>0</v>
      </c>
      <c r="BH134" s="221">
        <f>IF(N134="sníž. přenesená",J134,0)</f>
        <v>0</v>
      </c>
      <c r="BI134" s="221">
        <f>IF(N134="nulová",J134,0)</f>
        <v>0</v>
      </c>
      <c r="BJ134" s="20" t="s">
        <v>81</v>
      </c>
      <c r="BK134" s="221">
        <f>ROUND(I134*H134,2)</f>
        <v>0</v>
      </c>
      <c r="BL134" s="20" t="s">
        <v>152</v>
      </c>
      <c r="BM134" s="220" t="s">
        <v>1420</v>
      </c>
    </row>
    <row r="135" s="2" customFormat="1">
      <c r="A135" s="41"/>
      <c r="B135" s="42"/>
      <c r="C135" s="43"/>
      <c r="D135" s="222" t="s">
        <v>154</v>
      </c>
      <c r="E135" s="43"/>
      <c r="F135" s="223" t="s">
        <v>732</v>
      </c>
      <c r="G135" s="43"/>
      <c r="H135" s="43"/>
      <c r="I135" s="224"/>
      <c r="J135" s="43"/>
      <c r="K135" s="43"/>
      <c r="L135" s="47"/>
      <c r="M135" s="225"/>
      <c r="N135" s="226"/>
      <c r="O135" s="87"/>
      <c r="P135" s="87"/>
      <c r="Q135" s="87"/>
      <c r="R135" s="87"/>
      <c r="S135" s="87"/>
      <c r="T135" s="88"/>
      <c r="U135" s="41"/>
      <c r="V135" s="41"/>
      <c r="W135" s="41"/>
      <c r="X135" s="41"/>
      <c r="Y135" s="41"/>
      <c r="Z135" s="41"/>
      <c r="AA135" s="41"/>
      <c r="AB135" s="41"/>
      <c r="AC135" s="41"/>
      <c r="AD135" s="41"/>
      <c r="AE135" s="41"/>
      <c r="AT135" s="20" t="s">
        <v>154</v>
      </c>
      <c r="AU135" s="20" t="s">
        <v>83</v>
      </c>
    </row>
    <row r="136" s="13" customFormat="1">
      <c r="A136" s="13"/>
      <c r="B136" s="229"/>
      <c r="C136" s="230"/>
      <c r="D136" s="227" t="s">
        <v>184</v>
      </c>
      <c r="E136" s="231" t="s">
        <v>19</v>
      </c>
      <c r="F136" s="232" t="s">
        <v>1421</v>
      </c>
      <c r="G136" s="230"/>
      <c r="H136" s="233">
        <v>125.184</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184</v>
      </c>
      <c r="AU136" s="239" t="s">
        <v>83</v>
      </c>
      <c r="AV136" s="13" t="s">
        <v>83</v>
      </c>
      <c r="AW136" s="13" t="s">
        <v>35</v>
      </c>
      <c r="AX136" s="13" t="s">
        <v>81</v>
      </c>
      <c r="AY136" s="239" t="s">
        <v>146</v>
      </c>
    </row>
    <row r="137" s="2" customFormat="1" ht="24.15" customHeight="1">
      <c r="A137" s="41"/>
      <c r="B137" s="42"/>
      <c r="C137" s="208" t="s">
        <v>220</v>
      </c>
      <c r="D137" s="208" t="s">
        <v>148</v>
      </c>
      <c r="E137" s="209" t="s">
        <v>734</v>
      </c>
      <c r="F137" s="210" t="s">
        <v>735</v>
      </c>
      <c r="G137" s="211" t="s">
        <v>151</v>
      </c>
      <c r="H137" s="212">
        <v>170.91800000000001</v>
      </c>
      <c r="I137" s="213"/>
      <c r="J137" s="214">
        <f>ROUND(I137*H137,2)</f>
        <v>0</v>
      </c>
      <c r="K137" s="215"/>
      <c r="L137" s="47"/>
      <c r="M137" s="216" t="s">
        <v>19</v>
      </c>
      <c r="N137" s="217" t="s">
        <v>44</v>
      </c>
      <c r="O137" s="87"/>
      <c r="P137" s="218">
        <f>O137*H137</f>
        <v>0</v>
      </c>
      <c r="Q137" s="218">
        <v>0</v>
      </c>
      <c r="R137" s="218">
        <f>Q137*H137</f>
        <v>0</v>
      </c>
      <c r="S137" s="218">
        <v>0</v>
      </c>
      <c r="T137" s="219">
        <f>S137*H137</f>
        <v>0</v>
      </c>
      <c r="U137" s="41"/>
      <c r="V137" s="41"/>
      <c r="W137" s="41"/>
      <c r="X137" s="41"/>
      <c r="Y137" s="41"/>
      <c r="Z137" s="41"/>
      <c r="AA137" s="41"/>
      <c r="AB137" s="41"/>
      <c r="AC137" s="41"/>
      <c r="AD137" s="41"/>
      <c r="AE137" s="41"/>
      <c r="AR137" s="220" t="s">
        <v>152</v>
      </c>
      <c r="AT137" s="220" t="s">
        <v>148</v>
      </c>
      <c r="AU137" s="220" t="s">
        <v>83</v>
      </c>
      <c r="AY137" s="20" t="s">
        <v>146</v>
      </c>
      <c r="BE137" s="221">
        <f>IF(N137="základní",J137,0)</f>
        <v>0</v>
      </c>
      <c r="BF137" s="221">
        <f>IF(N137="snížená",J137,0)</f>
        <v>0</v>
      </c>
      <c r="BG137" s="221">
        <f>IF(N137="zákl. přenesená",J137,0)</f>
        <v>0</v>
      </c>
      <c r="BH137" s="221">
        <f>IF(N137="sníž. přenesená",J137,0)</f>
        <v>0</v>
      </c>
      <c r="BI137" s="221">
        <f>IF(N137="nulová",J137,0)</f>
        <v>0</v>
      </c>
      <c r="BJ137" s="20" t="s">
        <v>81</v>
      </c>
      <c r="BK137" s="221">
        <f>ROUND(I137*H137,2)</f>
        <v>0</v>
      </c>
      <c r="BL137" s="20" t="s">
        <v>152</v>
      </c>
      <c r="BM137" s="220" t="s">
        <v>1422</v>
      </c>
    </row>
    <row r="138" s="2" customFormat="1">
      <c r="A138" s="41"/>
      <c r="B138" s="42"/>
      <c r="C138" s="43"/>
      <c r="D138" s="222" t="s">
        <v>154</v>
      </c>
      <c r="E138" s="43"/>
      <c r="F138" s="223" t="s">
        <v>737</v>
      </c>
      <c r="G138" s="43"/>
      <c r="H138" s="43"/>
      <c r="I138" s="224"/>
      <c r="J138" s="43"/>
      <c r="K138" s="43"/>
      <c r="L138" s="47"/>
      <c r="M138" s="225"/>
      <c r="N138" s="226"/>
      <c r="O138" s="87"/>
      <c r="P138" s="87"/>
      <c r="Q138" s="87"/>
      <c r="R138" s="87"/>
      <c r="S138" s="87"/>
      <c r="T138" s="88"/>
      <c r="U138" s="41"/>
      <c r="V138" s="41"/>
      <c r="W138" s="41"/>
      <c r="X138" s="41"/>
      <c r="Y138" s="41"/>
      <c r="Z138" s="41"/>
      <c r="AA138" s="41"/>
      <c r="AB138" s="41"/>
      <c r="AC138" s="41"/>
      <c r="AD138" s="41"/>
      <c r="AE138" s="41"/>
      <c r="AT138" s="20" t="s">
        <v>154</v>
      </c>
      <c r="AU138" s="20" t="s">
        <v>83</v>
      </c>
    </row>
    <row r="139" s="2" customFormat="1" ht="24.15" customHeight="1">
      <c r="A139" s="41"/>
      <c r="B139" s="42"/>
      <c r="C139" s="208" t="s">
        <v>227</v>
      </c>
      <c r="D139" s="208" t="s">
        <v>148</v>
      </c>
      <c r="E139" s="209" t="s">
        <v>738</v>
      </c>
      <c r="F139" s="210" t="s">
        <v>739</v>
      </c>
      <c r="G139" s="211" t="s">
        <v>151</v>
      </c>
      <c r="H139" s="212">
        <v>125.184</v>
      </c>
      <c r="I139" s="213"/>
      <c r="J139" s="214">
        <f>ROUND(I139*H139,2)</f>
        <v>0</v>
      </c>
      <c r="K139" s="215"/>
      <c r="L139" s="47"/>
      <c r="M139" s="216" t="s">
        <v>19</v>
      </c>
      <c r="N139" s="217" t="s">
        <v>44</v>
      </c>
      <c r="O139" s="87"/>
      <c r="P139" s="218">
        <f>O139*H139</f>
        <v>0</v>
      </c>
      <c r="Q139" s="218">
        <v>0</v>
      </c>
      <c r="R139" s="218">
        <f>Q139*H139</f>
        <v>0</v>
      </c>
      <c r="S139" s="218">
        <v>0</v>
      </c>
      <c r="T139" s="219">
        <f>S139*H139</f>
        <v>0</v>
      </c>
      <c r="U139" s="41"/>
      <c r="V139" s="41"/>
      <c r="W139" s="41"/>
      <c r="X139" s="41"/>
      <c r="Y139" s="41"/>
      <c r="Z139" s="41"/>
      <c r="AA139" s="41"/>
      <c r="AB139" s="41"/>
      <c r="AC139" s="41"/>
      <c r="AD139" s="41"/>
      <c r="AE139" s="41"/>
      <c r="AR139" s="220" t="s">
        <v>152</v>
      </c>
      <c r="AT139" s="220" t="s">
        <v>148</v>
      </c>
      <c r="AU139" s="220" t="s">
        <v>83</v>
      </c>
      <c r="AY139" s="20" t="s">
        <v>146</v>
      </c>
      <c r="BE139" s="221">
        <f>IF(N139="základní",J139,0)</f>
        <v>0</v>
      </c>
      <c r="BF139" s="221">
        <f>IF(N139="snížená",J139,0)</f>
        <v>0</v>
      </c>
      <c r="BG139" s="221">
        <f>IF(N139="zákl. přenesená",J139,0)</f>
        <v>0</v>
      </c>
      <c r="BH139" s="221">
        <f>IF(N139="sníž. přenesená",J139,0)</f>
        <v>0</v>
      </c>
      <c r="BI139" s="221">
        <f>IF(N139="nulová",J139,0)</f>
        <v>0</v>
      </c>
      <c r="BJ139" s="20" t="s">
        <v>81</v>
      </c>
      <c r="BK139" s="221">
        <f>ROUND(I139*H139,2)</f>
        <v>0</v>
      </c>
      <c r="BL139" s="20" t="s">
        <v>152</v>
      </c>
      <c r="BM139" s="220" t="s">
        <v>1423</v>
      </c>
    </row>
    <row r="140" s="2" customFormat="1">
      <c r="A140" s="41"/>
      <c r="B140" s="42"/>
      <c r="C140" s="43"/>
      <c r="D140" s="222" t="s">
        <v>154</v>
      </c>
      <c r="E140" s="43"/>
      <c r="F140" s="223" t="s">
        <v>741</v>
      </c>
      <c r="G140" s="43"/>
      <c r="H140" s="43"/>
      <c r="I140" s="224"/>
      <c r="J140" s="43"/>
      <c r="K140" s="43"/>
      <c r="L140" s="47"/>
      <c r="M140" s="225"/>
      <c r="N140" s="226"/>
      <c r="O140" s="87"/>
      <c r="P140" s="87"/>
      <c r="Q140" s="87"/>
      <c r="R140" s="87"/>
      <c r="S140" s="87"/>
      <c r="T140" s="88"/>
      <c r="U140" s="41"/>
      <c r="V140" s="41"/>
      <c r="W140" s="41"/>
      <c r="X140" s="41"/>
      <c r="Y140" s="41"/>
      <c r="Z140" s="41"/>
      <c r="AA140" s="41"/>
      <c r="AB140" s="41"/>
      <c r="AC140" s="41"/>
      <c r="AD140" s="41"/>
      <c r="AE140" s="41"/>
      <c r="AT140" s="20" t="s">
        <v>154</v>
      </c>
      <c r="AU140" s="20" t="s">
        <v>83</v>
      </c>
    </row>
    <row r="141" s="2" customFormat="1" ht="37.8" customHeight="1">
      <c r="A141" s="41"/>
      <c r="B141" s="42"/>
      <c r="C141" s="208" t="s">
        <v>232</v>
      </c>
      <c r="D141" s="208" t="s">
        <v>148</v>
      </c>
      <c r="E141" s="209" t="s">
        <v>742</v>
      </c>
      <c r="F141" s="210" t="s">
        <v>743</v>
      </c>
      <c r="G141" s="211" t="s">
        <v>181</v>
      </c>
      <c r="H141" s="212">
        <v>48.503999999999998</v>
      </c>
      <c r="I141" s="213"/>
      <c r="J141" s="214">
        <f>ROUND(I141*H141,2)</f>
        <v>0</v>
      </c>
      <c r="K141" s="215"/>
      <c r="L141" s="47"/>
      <c r="M141" s="216" t="s">
        <v>19</v>
      </c>
      <c r="N141" s="217" t="s">
        <v>44</v>
      </c>
      <c r="O141" s="87"/>
      <c r="P141" s="218">
        <f>O141*H141</f>
        <v>0</v>
      </c>
      <c r="Q141" s="218">
        <v>0</v>
      </c>
      <c r="R141" s="218">
        <f>Q141*H141</f>
        <v>0</v>
      </c>
      <c r="S141" s="218">
        <v>0</v>
      </c>
      <c r="T141" s="219">
        <f>S141*H141</f>
        <v>0</v>
      </c>
      <c r="U141" s="41"/>
      <c r="V141" s="41"/>
      <c r="W141" s="41"/>
      <c r="X141" s="41"/>
      <c r="Y141" s="41"/>
      <c r="Z141" s="41"/>
      <c r="AA141" s="41"/>
      <c r="AB141" s="41"/>
      <c r="AC141" s="41"/>
      <c r="AD141" s="41"/>
      <c r="AE141" s="41"/>
      <c r="AR141" s="220" t="s">
        <v>152</v>
      </c>
      <c r="AT141" s="220" t="s">
        <v>148</v>
      </c>
      <c r="AU141" s="220" t="s">
        <v>83</v>
      </c>
      <c r="AY141" s="20" t="s">
        <v>146</v>
      </c>
      <c r="BE141" s="221">
        <f>IF(N141="základní",J141,0)</f>
        <v>0</v>
      </c>
      <c r="BF141" s="221">
        <f>IF(N141="snížená",J141,0)</f>
        <v>0</v>
      </c>
      <c r="BG141" s="221">
        <f>IF(N141="zákl. přenesená",J141,0)</f>
        <v>0</v>
      </c>
      <c r="BH141" s="221">
        <f>IF(N141="sníž. přenesená",J141,0)</f>
        <v>0</v>
      </c>
      <c r="BI141" s="221">
        <f>IF(N141="nulová",J141,0)</f>
        <v>0</v>
      </c>
      <c r="BJ141" s="20" t="s">
        <v>81</v>
      </c>
      <c r="BK141" s="221">
        <f>ROUND(I141*H141,2)</f>
        <v>0</v>
      </c>
      <c r="BL141" s="20" t="s">
        <v>152</v>
      </c>
      <c r="BM141" s="220" t="s">
        <v>1424</v>
      </c>
    </row>
    <row r="142" s="2" customFormat="1">
      <c r="A142" s="41"/>
      <c r="B142" s="42"/>
      <c r="C142" s="43"/>
      <c r="D142" s="222" t="s">
        <v>154</v>
      </c>
      <c r="E142" s="43"/>
      <c r="F142" s="223" t="s">
        <v>745</v>
      </c>
      <c r="G142" s="43"/>
      <c r="H142" s="43"/>
      <c r="I142" s="224"/>
      <c r="J142" s="43"/>
      <c r="K142" s="43"/>
      <c r="L142" s="47"/>
      <c r="M142" s="225"/>
      <c r="N142" s="226"/>
      <c r="O142" s="87"/>
      <c r="P142" s="87"/>
      <c r="Q142" s="87"/>
      <c r="R142" s="87"/>
      <c r="S142" s="87"/>
      <c r="T142" s="88"/>
      <c r="U142" s="41"/>
      <c r="V142" s="41"/>
      <c r="W142" s="41"/>
      <c r="X142" s="41"/>
      <c r="Y142" s="41"/>
      <c r="Z142" s="41"/>
      <c r="AA142" s="41"/>
      <c r="AB142" s="41"/>
      <c r="AC142" s="41"/>
      <c r="AD142" s="41"/>
      <c r="AE142" s="41"/>
      <c r="AT142" s="20" t="s">
        <v>154</v>
      </c>
      <c r="AU142" s="20" t="s">
        <v>83</v>
      </c>
    </row>
    <row r="143" s="13" customFormat="1">
      <c r="A143" s="13"/>
      <c r="B143" s="229"/>
      <c r="C143" s="230"/>
      <c r="D143" s="227" t="s">
        <v>184</v>
      </c>
      <c r="E143" s="231" t="s">
        <v>19</v>
      </c>
      <c r="F143" s="232" t="s">
        <v>1425</v>
      </c>
      <c r="G143" s="230"/>
      <c r="H143" s="233">
        <v>48.503999999999998</v>
      </c>
      <c r="I143" s="234"/>
      <c r="J143" s="230"/>
      <c r="K143" s="230"/>
      <c r="L143" s="235"/>
      <c r="M143" s="236"/>
      <c r="N143" s="237"/>
      <c r="O143" s="237"/>
      <c r="P143" s="237"/>
      <c r="Q143" s="237"/>
      <c r="R143" s="237"/>
      <c r="S143" s="237"/>
      <c r="T143" s="238"/>
      <c r="U143" s="13"/>
      <c r="V143" s="13"/>
      <c r="W143" s="13"/>
      <c r="X143" s="13"/>
      <c r="Y143" s="13"/>
      <c r="Z143" s="13"/>
      <c r="AA143" s="13"/>
      <c r="AB143" s="13"/>
      <c r="AC143" s="13"/>
      <c r="AD143" s="13"/>
      <c r="AE143" s="13"/>
      <c r="AT143" s="239" t="s">
        <v>184</v>
      </c>
      <c r="AU143" s="239" t="s">
        <v>83</v>
      </c>
      <c r="AV143" s="13" t="s">
        <v>83</v>
      </c>
      <c r="AW143" s="13" t="s">
        <v>35</v>
      </c>
      <c r="AX143" s="13" t="s">
        <v>81</v>
      </c>
      <c r="AY143" s="239" t="s">
        <v>146</v>
      </c>
    </row>
    <row r="144" s="2" customFormat="1" ht="37.8" customHeight="1">
      <c r="A144" s="41"/>
      <c r="B144" s="42"/>
      <c r="C144" s="208" t="s">
        <v>8</v>
      </c>
      <c r="D144" s="208" t="s">
        <v>148</v>
      </c>
      <c r="E144" s="209" t="s">
        <v>191</v>
      </c>
      <c r="F144" s="210" t="s">
        <v>192</v>
      </c>
      <c r="G144" s="211" t="s">
        <v>181</v>
      </c>
      <c r="H144" s="212">
        <v>66.549999999999997</v>
      </c>
      <c r="I144" s="213"/>
      <c r="J144" s="214">
        <f>ROUND(I144*H144,2)</f>
        <v>0</v>
      </c>
      <c r="K144" s="215"/>
      <c r="L144" s="47"/>
      <c r="M144" s="216" t="s">
        <v>19</v>
      </c>
      <c r="N144" s="217" t="s">
        <v>44</v>
      </c>
      <c r="O144" s="87"/>
      <c r="P144" s="218">
        <f>O144*H144</f>
        <v>0</v>
      </c>
      <c r="Q144" s="218">
        <v>0</v>
      </c>
      <c r="R144" s="218">
        <f>Q144*H144</f>
        <v>0</v>
      </c>
      <c r="S144" s="218">
        <v>0</v>
      </c>
      <c r="T144" s="219">
        <f>S144*H144</f>
        <v>0</v>
      </c>
      <c r="U144" s="41"/>
      <c r="V144" s="41"/>
      <c r="W144" s="41"/>
      <c r="X144" s="41"/>
      <c r="Y144" s="41"/>
      <c r="Z144" s="41"/>
      <c r="AA144" s="41"/>
      <c r="AB144" s="41"/>
      <c r="AC144" s="41"/>
      <c r="AD144" s="41"/>
      <c r="AE144" s="41"/>
      <c r="AR144" s="220" t="s">
        <v>152</v>
      </c>
      <c r="AT144" s="220" t="s">
        <v>148</v>
      </c>
      <c r="AU144" s="220" t="s">
        <v>83</v>
      </c>
      <c r="AY144" s="20" t="s">
        <v>146</v>
      </c>
      <c r="BE144" s="221">
        <f>IF(N144="základní",J144,0)</f>
        <v>0</v>
      </c>
      <c r="BF144" s="221">
        <f>IF(N144="snížená",J144,0)</f>
        <v>0</v>
      </c>
      <c r="BG144" s="221">
        <f>IF(N144="zákl. přenesená",J144,0)</f>
        <v>0</v>
      </c>
      <c r="BH144" s="221">
        <f>IF(N144="sníž. přenesená",J144,0)</f>
        <v>0</v>
      </c>
      <c r="BI144" s="221">
        <f>IF(N144="nulová",J144,0)</f>
        <v>0</v>
      </c>
      <c r="BJ144" s="20" t="s">
        <v>81</v>
      </c>
      <c r="BK144" s="221">
        <f>ROUND(I144*H144,2)</f>
        <v>0</v>
      </c>
      <c r="BL144" s="20" t="s">
        <v>152</v>
      </c>
      <c r="BM144" s="220" t="s">
        <v>1426</v>
      </c>
    </row>
    <row r="145" s="2" customFormat="1">
      <c r="A145" s="41"/>
      <c r="B145" s="42"/>
      <c r="C145" s="43"/>
      <c r="D145" s="222" t="s">
        <v>154</v>
      </c>
      <c r="E145" s="43"/>
      <c r="F145" s="223" t="s">
        <v>748</v>
      </c>
      <c r="G145" s="43"/>
      <c r="H145" s="43"/>
      <c r="I145" s="224"/>
      <c r="J145" s="43"/>
      <c r="K145" s="43"/>
      <c r="L145" s="47"/>
      <c r="M145" s="225"/>
      <c r="N145" s="226"/>
      <c r="O145" s="87"/>
      <c r="P145" s="87"/>
      <c r="Q145" s="87"/>
      <c r="R145" s="87"/>
      <c r="S145" s="87"/>
      <c r="T145" s="88"/>
      <c r="U145" s="41"/>
      <c r="V145" s="41"/>
      <c r="W145" s="41"/>
      <c r="X145" s="41"/>
      <c r="Y145" s="41"/>
      <c r="Z145" s="41"/>
      <c r="AA145" s="41"/>
      <c r="AB145" s="41"/>
      <c r="AC145" s="41"/>
      <c r="AD145" s="41"/>
      <c r="AE145" s="41"/>
      <c r="AT145" s="20" t="s">
        <v>154</v>
      </c>
      <c r="AU145" s="20" t="s">
        <v>83</v>
      </c>
    </row>
    <row r="146" s="2" customFormat="1" ht="24.15" customHeight="1">
      <c r="A146" s="41"/>
      <c r="B146" s="42"/>
      <c r="C146" s="208" t="s">
        <v>241</v>
      </c>
      <c r="D146" s="208" t="s">
        <v>148</v>
      </c>
      <c r="E146" s="209" t="s">
        <v>785</v>
      </c>
      <c r="F146" s="210" t="s">
        <v>786</v>
      </c>
      <c r="G146" s="211" t="s">
        <v>181</v>
      </c>
      <c r="H146" s="212">
        <v>9.3409999999999993</v>
      </c>
      <c r="I146" s="213"/>
      <c r="J146" s="214">
        <f>ROUND(I146*H146,2)</f>
        <v>0</v>
      </c>
      <c r="K146" s="215"/>
      <c r="L146" s="47"/>
      <c r="M146" s="216" t="s">
        <v>19</v>
      </c>
      <c r="N146" s="217" t="s">
        <v>44</v>
      </c>
      <c r="O146" s="87"/>
      <c r="P146" s="218">
        <f>O146*H146</f>
        <v>0</v>
      </c>
      <c r="Q146" s="218">
        <v>0</v>
      </c>
      <c r="R146" s="218">
        <f>Q146*H146</f>
        <v>0</v>
      </c>
      <c r="S146" s="218">
        <v>0</v>
      </c>
      <c r="T146" s="219">
        <f>S146*H146</f>
        <v>0</v>
      </c>
      <c r="U146" s="41"/>
      <c r="V146" s="41"/>
      <c r="W146" s="41"/>
      <c r="X146" s="41"/>
      <c r="Y146" s="41"/>
      <c r="Z146" s="41"/>
      <c r="AA146" s="41"/>
      <c r="AB146" s="41"/>
      <c r="AC146" s="41"/>
      <c r="AD146" s="41"/>
      <c r="AE146" s="41"/>
      <c r="AR146" s="220" t="s">
        <v>152</v>
      </c>
      <c r="AT146" s="220" t="s">
        <v>148</v>
      </c>
      <c r="AU146" s="220" t="s">
        <v>83</v>
      </c>
      <c r="AY146" s="20" t="s">
        <v>146</v>
      </c>
      <c r="BE146" s="221">
        <f>IF(N146="základní",J146,0)</f>
        <v>0</v>
      </c>
      <c r="BF146" s="221">
        <f>IF(N146="snížená",J146,0)</f>
        <v>0</v>
      </c>
      <c r="BG146" s="221">
        <f>IF(N146="zákl. přenesená",J146,0)</f>
        <v>0</v>
      </c>
      <c r="BH146" s="221">
        <f>IF(N146="sníž. přenesená",J146,0)</f>
        <v>0</v>
      </c>
      <c r="BI146" s="221">
        <f>IF(N146="nulová",J146,0)</f>
        <v>0</v>
      </c>
      <c r="BJ146" s="20" t="s">
        <v>81</v>
      </c>
      <c r="BK146" s="221">
        <f>ROUND(I146*H146,2)</f>
        <v>0</v>
      </c>
      <c r="BL146" s="20" t="s">
        <v>152</v>
      </c>
      <c r="BM146" s="220" t="s">
        <v>1427</v>
      </c>
    </row>
    <row r="147" s="2" customFormat="1">
      <c r="A147" s="41"/>
      <c r="B147" s="42"/>
      <c r="C147" s="43"/>
      <c r="D147" s="222" t="s">
        <v>154</v>
      </c>
      <c r="E147" s="43"/>
      <c r="F147" s="223" t="s">
        <v>788</v>
      </c>
      <c r="G147" s="43"/>
      <c r="H147" s="43"/>
      <c r="I147" s="224"/>
      <c r="J147" s="43"/>
      <c r="K147" s="43"/>
      <c r="L147" s="47"/>
      <c r="M147" s="225"/>
      <c r="N147" s="226"/>
      <c r="O147" s="87"/>
      <c r="P147" s="87"/>
      <c r="Q147" s="87"/>
      <c r="R147" s="87"/>
      <c r="S147" s="87"/>
      <c r="T147" s="88"/>
      <c r="U147" s="41"/>
      <c r="V147" s="41"/>
      <c r="W147" s="41"/>
      <c r="X147" s="41"/>
      <c r="Y147" s="41"/>
      <c r="Z147" s="41"/>
      <c r="AA147" s="41"/>
      <c r="AB147" s="41"/>
      <c r="AC147" s="41"/>
      <c r="AD147" s="41"/>
      <c r="AE147" s="41"/>
      <c r="AT147" s="20" t="s">
        <v>154</v>
      </c>
      <c r="AU147" s="20" t="s">
        <v>83</v>
      </c>
    </row>
    <row r="148" s="2" customFormat="1" ht="24.15" customHeight="1">
      <c r="A148" s="41"/>
      <c r="B148" s="42"/>
      <c r="C148" s="208" t="s">
        <v>248</v>
      </c>
      <c r="D148" s="208" t="s">
        <v>148</v>
      </c>
      <c r="E148" s="209" t="s">
        <v>801</v>
      </c>
      <c r="F148" s="210" t="s">
        <v>802</v>
      </c>
      <c r="G148" s="211" t="s">
        <v>181</v>
      </c>
      <c r="H148" s="212">
        <v>120.27</v>
      </c>
      <c r="I148" s="213"/>
      <c r="J148" s="214">
        <f>ROUND(I148*H148,2)</f>
        <v>0</v>
      </c>
      <c r="K148" s="215"/>
      <c r="L148" s="47"/>
      <c r="M148" s="216" t="s">
        <v>19</v>
      </c>
      <c r="N148" s="217" t="s">
        <v>44</v>
      </c>
      <c r="O148" s="87"/>
      <c r="P148" s="218">
        <f>O148*H148</f>
        <v>0</v>
      </c>
      <c r="Q148" s="218">
        <v>0</v>
      </c>
      <c r="R148" s="218">
        <f>Q148*H148</f>
        <v>0</v>
      </c>
      <c r="S148" s="218">
        <v>0</v>
      </c>
      <c r="T148" s="219">
        <f>S148*H148</f>
        <v>0</v>
      </c>
      <c r="U148" s="41"/>
      <c r="V148" s="41"/>
      <c r="W148" s="41"/>
      <c r="X148" s="41"/>
      <c r="Y148" s="41"/>
      <c r="Z148" s="41"/>
      <c r="AA148" s="41"/>
      <c r="AB148" s="41"/>
      <c r="AC148" s="41"/>
      <c r="AD148" s="41"/>
      <c r="AE148" s="41"/>
      <c r="AR148" s="220" t="s">
        <v>152</v>
      </c>
      <c r="AT148" s="220" t="s">
        <v>148</v>
      </c>
      <c r="AU148" s="220" t="s">
        <v>83</v>
      </c>
      <c r="AY148" s="20" t="s">
        <v>146</v>
      </c>
      <c r="BE148" s="221">
        <f>IF(N148="základní",J148,0)</f>
        <v>0</v>
      </c>
      <c r="BF148" s="221">
        <f>IF(N148="snížená",J148,0)</f>
        <v>0</v>
      </c>
      <c r="BG148" s="221">
        <f>IF(N148="zákl. přenesená",J148,0)</f>
        <v>0</v>
      </c>
      <c r="BH148" s="221">
        <f>IF(N148="sníž. přenesená",J148,0)</f>
        <v>0</v>
      </c>
      <c r="BI148" s="221">
        <f>IF(N148="nulová",J148,0)</f>
        <v>0</v>
      </c>
      <c r="BJ148" s="20" t="s">
        <v>81</v>
      </c>
      <c r="BK148" s="221">
        <f>ROUND(I148*H148,2)</f>
        <v>0</v>
      </c>
      <c r="BL148" s="20" t="s">
        <v>152</v>
      </c>
      <c r="BM148" s="220" t="s">
        <v>1428</v>
      </c>
    </row>
    <row r="149" s="2" customFormat="1">
      <c r="A149" s="41"/>
      <c r="B149" s="42"/>
      <c r="C149" s="43"/>
      <c r="D149" s="222" t="s">
        <v>154</v>
      </c>
      <c r="E149" s="43"/>
      <c r="F149" s="223" t="s">
        <v>804</v>
      </c>
      <c r="G149" s="43"/>
      <c r="H149" s="43"/>
      <c r="I149" s="224"/>
      <c r="J149" s="43"/>
      <c r="K149" s="43"/>
      <c r="L149" s="47"/>
      <c r="M149" s="225"/>
      <c r="N149" s="226"/>
      <c r="O149" s="87"/>
      <c r="P149" s="87"/>
      <c r="Q149" s="87"/>
      <c r="R149" s="87"/>
      <c r="S149" s="87"/>
      <c r="T149" s="88"/>
      <c r="U149" s="41"/>
      <c r="V149" s="41"/>
      <c r="W149" s="41"/>
      <c r="X149" s="41"/>
      <c r="Y149" s="41"/>
      <c r="Z149" s="41"/>
      <c r="AA149" s="41"/>
      <c r="AB149" s="41"/>
      <c r="AC149" s="41"/>
      <c r="AD149" s="41"/>
      <c r="AE149" s="41"/>
      <c r="AT149" s="20" t="s">
        <v>154</v>
      </c>
      <c r="AU149" s="20" t="s">
        <v>83</v>
      </c>
    </row>
    <row r="150" s="13" customFormat="1">
      <c r="A150" s="13"/>
      <c r="B150" s="229"/>
      <c r="C150" s="230"/>
      <c r="D150" s="227" t="s">
        <v>184</v>
      </c>
      <c r="E150" s="231" t="s">
        <v>19</v>
      </c>
      <c r="F150" s="232" t="s">
        <v>1429</v>
      </c>
      <c r="G150" s="230"/>
      <c r="H150" s="233">
        <v>186.81999999999999</v>
      </c>
      <c r="I150" s="234"/>
      <c r="J150" s="230"/>
      <c r="K150" s="230"/>
      <c r="L150" s="235"/>
      <c r="M150" s="236"/>
      <c r="N150" s="237"/>
      <c r="O150" s="237"/>
      <c r="P150" s="237"/>
      <c r="Q150" s="237"/>
      <c r="R150" s="237"/>
      <c r="S150" s="237"/>
      <c r="T150" s="238"/>
      <c r="U150" s="13"/>
      <c r="V150" s="13"/>
      <c r="W150" s="13"/>
      <c r="X150" s="13"/>
      <c r="Y150" s="13"/>
      <c r="Z150" s="13"/>
      <c r="AA150" s="13"/>
      <c r="AB150" s="13"/>
      <c r="AC150" s="13"/>
      <c r="AD150" s="13"/>
      <c r="AE150" s="13"/>
      <c r="AT150" s="239" t="s">
        <v>184</v>
      </c>
      <c r="AU150" s="239" t="s">
        <v>83</v>
      </c>
      <c r="AV150" s="13" t="s">
        <v>83</v>
      </c>
      <c r="AW150" s="13" t="s">
        <v>35</v>
      </c>
      <c r="AX150" s="13" t="s">
        <v>73</v>
      </c>
      <c r="AY150" s="239" t="s">
        <v>146</v>
      </c>
    </row>
    <row r="151" s="13" customFormat="1">
      <c r="A151" s="13"/>
      <c r="B151" s="229"/>
      <c r="C151" s="230"/>
      <c r="D151" s="227" t="s">
        <v>184</v>
      </c>
      <c r="E151" s="231" t="s">
        <v>19</v>
      </c>
      <c r="F151" s="232" t="s">
        <v>1430</v>
      </c>
      <c r="G151" s="230"/>
      <c r="H151" s="233">
        <v>-66.549999999999997</v>
      </c>
      <c r="I151" s="234"/>
      <c r="J151" s="230"/>
      <c r="K151" s="230"/>
      <c r="L151" s="235"/>
      <c r="M151" s="236"/>
      <c r="N151" s="237"/>
      <c r="O151" s="237"/>
      <c r="P151" s="237"/>
      <c r="Q151" s="237"/>
      <c r="R151" s="237"/>
      <c r="S151" s="237"/>
      <c r="T151" s="238"/>
      <c r="U151" s="13"/>
      <c r="V151" s="13"/>
      <c r="W151" s="13"/>
      <c r="X151" s="13"/>
      <c r="Y151" s="13"/>
      <c r="Z151" s="13"/>
      <c r="AA151" s="13"/>
      <c r="AB151" s="13"/>
      <c r="AC151" s="13"/>
      <c r="AD151" s="13"/>
      <c r="AE151" s="13"/>
      <c r="AT151" s="239" t="s">
        <v>184</v>
      </c>
      <c r="AU151" s="239" t="s">
        <v>83</v>
      </c>
      <c r="AV151" s="13" t="s">
        <v>83</v>
      </c>
      <c r="AW151" s="13" t="s">
        <v>35</v>
      </c>
      <c r="AX151" s="13" t="s">
        <v>73</v>
      </c>
      <c r="AY151" s="239" t="s">
        <v>146</v>
      </c>
    </row>
    <row r="152" s="14" customFormat="1">
      <c r="A152" s="14"/>
      <c r="B152" s="240"/>
      <c r="C152" s="241"/>
      <c r="D152" s="227" t="s">
        <v>184</v>
      </c>
      <c r="E152" s="242" t="s">
        <v>19</v>
      </c>
      <c r="F152" s="243" t="s">
        <v>189</v>
      </c>
      <c r="G152" s="241"/>
      <c r="H152" s="244">
        <v>120.27</v>
      </c>
      <c r="I152" s="245"/>
      <c r="J152" s="241"/>
      <c r="K152" s="241"/>
      <c r="L152" s="246"/>
      <c r="M152" s="247"/>
      <c r="N152" s="248"/>
      <c r="O152" s="248"/>
      <c r="P152" s="248"/>
      <c r="Q152" s="248"/>
      <c r="R152" s="248"/>
      <c r="S152" s="248"/>
      <c r="T152" s="249"/>
      <c r="U152" s="14"/>
      <c r="V152" s="14"/>
      <c r="W152" s="14"/>
      <c r="X152" s="14"/>
      <c r="Y152" s="14"/>
      <c r="Z152" s="14"/>
      <c r="AA152" s="14"/>
      <c r="AB152" s="14"/>
      <c r="AC152" s="14"/>
      <c r="AD152" s="14"/>
      <c r="AE152" s="14"/>
      <c r="AT152" s="250" t="s">
        <v>184</v>
      </c>
      <c r="AU152" s="250" t="s">
        <v>83</v>
      </c>
      <c r="AV152" s="14" t="s">
        <v>152</v>
      </c>
      <c r="AW152" s="14" t="s">
        <v>35</v>
      </c>
      <c r="AX152" s="14" t="s">
        <v>81</v>
      </c>
      <c r="AY152" s="250" t="s">
        <v>146</v>
      </c>
    </row>
    <row r="153" s="2" customFormat="1" ht="37.8" customHeight="1">
      <c r="A153" s="41"/>
      <c r="B153" s="42"/>
      <c r="C153" s="208" t="s">
        <v>258</v>
      </c>
      <c r="D153" s="208" t="s">
        <v>148</v>
      </c>
      <c r="E153" s="209" t="s">
        <v>807</v>
      </c>
      <c r="F153" s="210" t="s">
        <v>808</v>
      </c>
      <c r="G153" s="211" t="s">
        <v>181</v>
      </c>
      <c r="H153" s="212">
        <v>48.5</v>
      </c>
      <c r="I153" s="213"/>
      <c r="J153" s="214">
        <f>ROUND(I153*H153,2)</f>
        <v>0</v>
      </c>
      <c r="K153" s="215"/>
      <c r="L153" s="47"/>
      <c r="M153" s="216" t="s">
        <v>19</v>
      </c>
      <c r="N153" s="217" t="s">
        <v>44</v>
      </c>
      <c r="O153" s="87"/>
      <c r="P153" s="218">
        <f>O153*H153</f>
        <v>0</v>
      </c>
      <c r="Q153" s="218">
        <v>0</v>
      </c>
      <c r="R153" s="218">
        <f>Q153*H153</f>
        <v>0</v>
      </c>
      <c r="S153" s="218">
        <v>0</v>
      </c>
      <c r="T153" s="219">
        <f>S153*H153</f>
        <v>0</v>
      </c>
      <c r="U153" s="41"/>
      <c r="V153" s="41"/>
      <c r="W153" s="41"/>
      <c r="X153" s="41"/>
      <c r="Y153" s="41"/>
      <c r="Z153" s="41"/>
      <c r="AA153" s="41"/>
      <c r="AB153" s="41"/>
      <c r="AC153" s="41"/>
      <c r="AD153" s="41"/>
      <c r="AE153" s="41"/>
      <c r="AR153" s="220" t="s">
        <v>152</v>
      </c>
      <c r="AT153" s="220" t="s">
        <v>148</v>
      </c>
      <c r="AU153" s="220" t="s">
        <v>83</v>
      </c>
      <c r="AY153" s="20" t="s">
        <v>146</v>
      </c>
      <c r="BE153" s="221">
        <f>IF(N153="základní",J153,0)</f>
        <v>0</v>
      </c>
      <c r="BF153" s="221">
        <f>IF(N153="snížená",J153,0)</f>
        <v>0</v>
      </c>
      <c r="BG153" s="221">
        <f>IF(N153="zákl. přenesená",J153,0)</f>
        <v>0</v>
      </c>
      <c r="BH153" s="221">
        <f>IF(N153="sníž. přenesená",J153,0)</f>
        <v>0</v>
      </c>
      <c r="BI153" s="221">
        <f>IF(N153="nulová",J153,0)</f>
        <v>0</v>
      </c>
      <c r="BJ153" s="20" t="s">
        <v>81</v>
      </c>
      <c r="BK153" s="221">
        <f>ROUND(I153*H153,2)</f>
        <v>0</v>
      </c>
      <c r="BL153" s="20" t="s">
        <v>152</v>
      </c>
      <c r="BM153" s="220" t="s">
        <v>1431</v>
      </c>
    </row>
    <row r="154" s="2" customFormat="1">
      <c r="A154" s="41"/>
      <c r="B154" s="42"/>
      <c r="C154" s="43"/>
      <c r="D154" s="222" t="s">
        <v>154</v>
      </c>
      <c r="E154" s="43"/>
      <c r="F154" s="223" t="s">
        <v>810</v>
      </c>
      <c r="G154" s="43"/>
      <c r="H154" s="43"/>
      <c r="I154" s="224"/>
      <c r="J154" s="43"/>
      <c r="K154" s="43"/>
      <c r="L154" s="47"/>
      <c r="M154" s="225"/>
      <c r="N154" s="226"/>
      <c r="O154" s="87"/>
      <c r="P154" s="87"/>
      <c r="Q154" s="87"/>
      <c r="R154" s="87"/>
      <c r="S154" s="87"/>
      <c r="T154" s="88"/>
      <c r="U154" s="41"/>
      <c r="V154" s="41"/>
      <c r="W154" s="41"/>
      <c r="X154" s="41"/>
      <c r="Y154" s="41"/>
      <c r="Z154" s="41"/>
      <c r="AA154" s="41"/>
      <c r="AB154" s="41"/>
      <c r="AC154" s="41"/>
      <c r="AD154" s="41"/>
      <c r="AE154" s="41"/>
      <c r="AT154" s="20" t="s">
        <v>154</v>
      </c>
      <c r="AU154" s="20" t="s">
        <v>83</v>
      </c>
    </row>
    <row r="155" s="2" customFormat="1" ht="16.5" customHeight="1">
      <c r="A155" s="41"/>
      <c r="B155" s="42"/>
      <c r="C155" s="261" t="s">
        <v>266</v>
      </c>
      <c r="D155" s="261" t="s">
        <v>242</v>
      </c>
      <c r="E155" s="262" t="s">
        <v>811</v>
      </c>
      <c r="F155" s="263" t="s">
        <v>812</v>
      </c>
      <c r="G155" s="264" t="s">
        <v>223</v>
      </c>
      <c r="H155" s="265">
        <v>97</v>
      </c>
      <c r="I155" s="266"/>
      <c r="J155" s="267">
        <f>ROUND(I155*H155,2)</f>
        <v>0</v>
      </c>
      <c r="K155" s="268"/>
      <c r="L155" s="269"/>
      <c r="M155" s="270" t="s">
        <v>19</v>
      </c>
      <c r="N155" s="271" t="s">
        <v>44</v>
      </c>
      <c r="O155" s="87"/>
      <c r="P155" s="218">
        <f>O155*H155</f>
        <v>0</v>
      </c>
      <c r="Q155" s="218">
        <v>0</v>
      </c>
      <c r="R155" s="218">
        <f>Q155*H155</f>
        <v>0</v>
      </c>
      <c r="S155" s="218">
        <v>0</v>
      </c>
      <c r="T155" s="219">
        <f>S155*H155</f>
        <v>0</v>
      </c>
      <c r="U155" s="41"/>
      <c r="V155" s="41"/>
      <c r="W155" s="41"/>
      <c r="X155" s="41"/>
      <c r="Y155" s="41"/>
      <c r="Z155" s="41"/>
      <c r="AA155" s="41"/>
      <c r="AB155" s="41"/>
      <c r="AC155" s="41"/>
      <c r="AD155" s="41"/>
      <c r="AE155" s="41"/>
      <c r="AR155" s="220" t="s">
        <v>196</v>
      </c>
      <c r="AT155" s="220" t="s">
        <v>242</v>
      </c>
      <c r="AU155" s="220" t="s">
        <v>83</v>
      </c>
      <c r="AY155" s="20" t="s">
        <v>146</v>
      </c>
      <c r="BE155" s="221">
        <f>IF(N155="základní",J155,0)</f>
        <v>0</v>
      </c>
      <c r="BF155" s="221">
        <f>IF(N155="snížená",J155,0)</f>
        <v>0</v>
      </c>
      <c r="BG155" s="221">
        <f>IF(N155="zákl. přenesená",J155,0)</f>
        <v>0</v>
      </c>
      <c r="BH155" s="221">
        <f>IF(N155="sníž. přenesená",J155,0)</f>
        <v>0</v>
      </c>
      <c r="BI155" s="221">
        <f>IF(N155="nulová",J155,0)</f>
        <v>0</v>
      </c>
      <c r="BJ155" s="20" t="s">
        <v>81</v>
      </c>
      <c r="BK155" s="221">
        <f>ROUND(I155*H155,2)</f>
        <v>0</v>
      </c>
      <c r="BL155" s="20" t="s">
        <v>152</v>
      </c>
      <c r="BM155" s="220" t="s">
        <v>1432</v>
      </c>
    </row>
    <row r="156" s="13" customFormat="1">
      <c r="A156" s="13"/>
      <c r="B156" s="229"/>
      <c r="C156" s="230"/>
      <c r="D156" s="227" t="s">
        <v>184</v>
      </c>
      <c r="E156" s="230"/>
      <c r="F156" s="232" t="s">
        <v>1433</v>
      </c>
      <c r="G156" s="230"/>
      <c r="H156" s="233">
        <v>97</v>
      </c>
      <c r="I156" s="234"/>
      <c r="J156" s="230"/>
      <c r="K156" s="230"/>
      <c r="L156" s="235"/>
      <c r="M156" s="236"/>
      <c r="N156" s="237"/>
      <c r="O156" s="237"/>
      <c r="P156" s="237"/>
      <c r="Q156" s="237"/>
      <c r="R156" s="237"/>
      <c r="S156" s="237"/>
      <c r="T156" s="238"/>
      <c r="U156" s="13"/>
      <c r="V156" s="13"/>
      <c r="W156" s="13"/>
      <c r="X156" s="13"/>
      <c r="Y156" s="13"/>
      <c r="Z156" s="13"/>
      <c r="AA156" s="13"/>
      <c r="AB156" s="13"/>
      <c r="AC156" s="13"/>
      <c r="AD156" s="13"/>
      <c r="AE156" s="13"/>
      <c r="AT156" s="239" t="s">
        <v>184</v>
      </c>
      <c r="AU156" s="239" t="s">
        <v>83</v>
      </c>
      <c r="AV156" s="13" t="s">
        <v>83</v>
      </c>
      <c r="AW156" s="13" t="s">
        <v>4</v>
      </c>
      <c r="AX156" s="13" t="s">
        <v>81</v>
      </c>
      <c r="AY156" s="239" t="s">
        <v>146</v>
      </c>
    </row>
    <row r="157" s="2" customFormat="1" ht="16.5" customHeight="1">
      <c r="A157" s="41"/>
      <c r="B157" s="42"/>
      <c r="C157" s="261" t="s">
        <v>272</v>
      </c>
      <c r="D157" s="261" t="s">
        <v>242</v>
      </c>
      <c r="E157" s="262" t="s">
        <v>790</v>
      </c>
      <c r="F157" s="263" t="s">
        <v>791</v>
      </c>
      <c r="G157" s="264" t="s">
        <v>261</v>
      </c>
      <c r="H157" s="265">
        <v>24</v>
      </c>
      <c r="I157" s="266"/>
      <c r="J157" s="267">
        <f>ROUND(I157*H157,2)</f>
        <v>0</v>
      </c>
      <c r="K157" s="268"/>
      <c r="L157" s="269"/>
      <c r="M157" s="270" t="s">
        <v>19</v>
      </c>
      <c r="N157" s="271" t="s">
        <v>44</v>
      </c>
      <c r="O157" s="87"/>
      <c r="P157" s="218">
        <f>O157*H157</f>
        <v>0</v>
      </c>
      <c r="Q157" s="218">
        <v>0.059999999999999998</v>
      </c>
      <c r="R157" s="218">
        <f>Q157*H157</f>
        <v>1.44</v>
      </c>
      <c r="S157" s="218">
        <v>0</v>
      </c>
      <c r="T157" s="219">
        <f>S157*H157</f>
        <v>0</v>
      </c>
      <c r="U157" s="41"/>
      <c r="V157" s="41"/>
      <c r="W157" s="41"/>
      <c r="X157" s="41"/>
      <c r="Y157" s="41"/>
      <c r="Z157" s="41"/>
      <c r="AA157" s="41"/>
      <c r="AB157" s="41"/>
      <c r="AC157" s="41"/>
      <c r="AD157" s="41"/>
      <c r="AE157" s="41"/>
      <c r="AR157" s="220" t="s">
        <v>196</v>
      </c>
      <c r="AT157" s="220" t="s">
        <v>242</v>
      </c>
      <c r="AU157" s="220" t="s">
        <v>83</v>
      </c>
      <c r="AY157" s="20" t="s">
        <v>146</v>
      </c>
      <c r="BE157" s="221">
        <f>IF(N157="základní",J157,0)</f>
        <v>0</v>
      </c>
      <c r="BF157" s="221">
        <f>IF(N157="snížená",J157,0)</f>
        <v>0</v>
      </c>
      <c r="BG157" s="221">
        <f>IF(N157="zákl. přenesená",J157,0)</f>
        <v>0</v>
      </c>
      <c r="BH157" s="221">
        <f>IF(N157="sníž. přenesená",J157,0)</f>
        <v>0</v>
      </c>
      <c r="BI157" s="221">
        <f>IF(N157="nulová",J157,0)</f>
        <v>0</v>
      </c>
      <c r="BJ157" s="20" t="s">
        <v>81</v>
      </c>
      <c r="BK157" s="221">
        <f>ROUND(I157*H157,2)</f>
        <v>0</v>
      </c>
      <c r="BL157" s="20" t="s">
        <v>152</v>
      </c>
      <c r="BM157" s="220" t="s">
        <v>1434</v>
      </c>
    </row>
    <row r="158" s="2" customFormat="1" ht="16.5" customHeight="1">
      <c r="A158" s="41"/>
      <c r="B158" s="42"/>
      <c r="C158" s="261" t="s">
        <v>7</v>
      </c>
      <c r="D158" s="261" t="s">
        <v>242</v>
      </c>
      <c r="E158" s="262" t="s">
        <v>793</v>
      </c>
      <c r="F158" s="263" t="s">
        <v>794</v>
      </c>
      <c r="G158" s="264" t="s">
        <v>269</v>
      </c>
      <c r="H158" s="265">
        <v>96</v>
      </c>
      <c r="I158" s="266"/>
      <c r="J158" s="267">
        <f>ROUND(I158*H158,2)</f>
        <v>0</v>
      </c>
      <c r="K158" s="268"/>
      <c r="L158" s="269"/>
      <c r="M158" s="270" t="s">
        <v>19</v>
      </c>
      <c r="N158" s="271" t="s">
        <v>44</v>
      </c>
      <c r="O158" s="87"/>
      <c r="P158" s="218">
        <f>O158*H158</f>
        <v>0</v>
      </c>
      <c r="Q158" s="218">
        <v>0.0095999999999999992</v>
      </c>
      <c r="R158" s="218">
        <f>Q158*H158</f>
        <v>0.92159999999999997</v>
      </c>
      <c r="S158" s="218">
        <v>0</v>
      </c>
      <c r="T158" s="219">
        <f>S158*H158</f>
        <v>0</v>
      </c>
      <c r="U158" s="41"/>
      <c r="V158" s="41"/>
      <c r="W158" s="41"/>
      <c r="X158" s="41"/>
      <c r="Y158" s="41"/>
      <c r="Z158" s="41"/>
      <c r="AA158" s="41"/>
      <c r="AB158" s="41"/>
      <c r="AC158" s="41"/>
      <c r="AD158" s="41"/>
      <c r="AE158" s="41"/>
      <c r="AR158" s="220" t="s">
        <v>196</v>
      </c>
      <c r="AT158" s="220" t="s">
        <v>242</v>
      </c>
      <c r="AU158" s="220" t="s">
        <v>83</v>
      </c>
      <c r="AY158" s="20" t="s">
        <v>146</v>
      </c>
      <c r="BE158" s="221">
        <f>IF(N158="základní",J158,0)</f>
        <v>0</v>
      </c>
      <c r="BF158" s="221">
        <f>IF(N158="snížená",J158,0)</f>
        <v>0</v>
      </c>
      <c r="BG158" s="221">
        <f>IF(N158="zákl. přenesená",J158,0)</f>
        <v>0</v>
      </c>
      <c r="BH158" s="221">
        <f>IF(N158="sníž. přenesená",J158,0)</f>
        <v>0</v>
      </c>
      <c r="BI158" s="221">
        <f>IF(N158="nulová",J158,0)</f>
        <v>0</v>
      </c>
      <c r="BJ158" s="20" t="s">
        <v>81</v>
      </c>
      <c r="BK158" s="221">
        <f>ROUND(I158*H158,2)</f>
        <v>0</v>
      </c>
      <c r="BL158" s="20" t="s">
        <v>152</v>
      </c>
      <c r="BM158" s="220" t="s">
        <v>1435</v>
      </c>
    </row>
    <row r="159" s="13" customFormat="1">
      <c r="A159" s="13"/>
      <c r="B159" s="229"/>
      <c r="C159" s="230"/>
      <c r="D159" s="227" t="s">
        <v>184</v>
      </c>
      <c r="E159" s="230"/>
      <c r="F159" s="232" t="s">
        <v>1436</v>
      </c>
      <c r="G159" s="230"/>
      <c r="H159" s="233">
        <v>96</v>
      </c>
      <c r="I159" s="234"/>
      <c r="J159" s="230"/>
      <c r="K159" s="230"/>
      <c r="L159" s="235"/>
      <c r="M159" s="236"/>
      <c r="N159" s="237"/>
      <c r="O159" s="237"/>
      <c r="P159" s="237"/>
      <c r="Q159" s="237"/>
      <c r="R159" s="237"/>
      <c r="S159" s="237"/>
      <c r="T159" s="238"/>
      <c r="U159" s="13"/>
      <c r="V159" s="13"/>
      <c r="W159" s="13"/>
      <c r="X159" s="13"/>
      <c r="Y159" s="13"/>
      <c r="Z159" s="13"/>
      <c r="AA159" s="13"/>
      <c r="AB159" s="13"/>
      <c r="AC159" s="13"/>
      <c r="AD159" s="13"/>
      <c r="AE159" s="13"/>
      <c r="AT159" s="239" t="s">
        <v>184</v>
      </c>
      <c r="AU159" s="239" t="s">
        <v>83</v>
      </c>
      <c r="AV159" s="13" t="s">
        <v>83</v>
      </c>
      <c r="AW159" s="13" t="s">
        <v>4</v>
      </c>
      <c r="AX159" s="13" t="s">
        <v>81</v>
      </c>
      <c r="AY159" s="239" t="s">
        <v>146</v>
      </c>
    </row>
    <row r="160" s="2" customFormat="1" ht="37.8" customHeight="1">
      <c r="A160" s="41"/>
      <c r="B160" s="42"/>
      <c r="C160" s="208" t="s">
        <v>281</v>
      </c>
      <c r="D160" s="208" t="s">
        <v>148</v>
      </c>
      <c r="E160" s="209" t="s">
        <v>830</v>
      </c>
      <c r="F160" s="210" t="s">
        <v>831</v>
      </c>
      <c r="G160" s="211" t="s">
        <v>181</v>
      </c>
      <c r="H160" s="212">
        <v>120.27</v>
      </c>
      <c r="I160" s="213"/>
      <c r="J160" s="214">
        <f>ROUND(I160*H160,2)</f>
        <v>0</v>
      </c>
      <c r="K160" s="215"/>
      <c r="L160" s="47"/>
      <c r="M160" s="216" t="s">
        <v>19</v>
      </c>
      <c r="N160" s="217" t="s">
        <v>44</v>
      </c>
      <c r="O160" s="87"/>
      <c r="P160" s="218">
        <f>O160*H160</f>
        <v>0</v>
      </c>
      <c r="Q160" s="218">
        <v>0</v>
      </c>
      <c r="R160" s="218">
        <f>Q160*H160</f>
        <v>0</v>
      </c>
      <c r="S160" s="218">
        <v>0</v>
      </c>
      <c r="T160" s="219">
        <f>S160*H160</f>
        <v>0</v>
      </c>
      <c r="U160" s="41"/>
      <c r="V160" s="41"/>
      <c r="W160" s="41"/>
      <c r="X160" s="41"/>
      <c r="Y160" s="41"/>
      <c r="Z160" s="41"/>
      <c r="AA160" s="41"/>
      <c r="AB160" s="41"/>
      <c r="AC160" s="41"/>
      <c r="AD160" s="41"/>
      <c r="AE160" s="41"/>
      <c r="AR160" s="220" t="s">
        <v>152</v>
      </c>
      <c r="AT160" s="220" t="s">
        <v>148</v>
      </c>
      <c r="AU160" s="220" t="s">
        <v>83</v>
      </c>
      <c r="AY160" s="20" t="s">
        <v>146</v>
      </c>
      <c r="BE160" s="221">
        <f>IF(N160="základní",J160,0)</f>
        <v>0</v>
      </c>
      <c r="BF160" s="221">
        <f>IF(N160="snížená",J160,0)</f>
        <v>0</v>
      </c>
      <c r="BG160" s="221">
        <f>IF(N160="zákl. přenesená",J160,0)</f>
        <v>0</v>
      </c>
      <c r="BH160" s="221">
        <f>IF(N160="sníž. přenesená",J160,0)</f>
        <v>0</v>
      </c>
      <c r="BI160" s="221">
        <f>IF(N160="nulová",J160,0)</f>
        <v>0</v>
      </c>
      <c r="BJ160" s="20" t="s">
        <v>81</v>
      </c>
      <c r="BK160" s="221">
        <f>ROUND(I160*H160,2)</f>
        <v>0</v>
      </c>
      <c r="BL160" s="20" t="s">
        <v>152</v>
      </c>
      <c r="BM160" s="220" t="s">
        <v>1437</v>
      </c>
    </row>
    <row r="161" s="2" customFormat="1" ht="24.15" customHeight="1">
      <c r="A161" s="41"/>
      <c r="B161" s="42"/>
      <c r="C161" s="208" t="s">
        <v>288</v>
      </c>
      <c r="D161" s="208" t="s">
        <v>148</v>
      </c>
      <c r="E161" s="209" t="s">
        <v>833</v>
      </c>
      <c r="F161" s="210" t="s">
        <v>834</v>
      </c>
      <c r="G161" s="211" t="s">
        <v>181</v>
      </c>
      <c r="H161" s="212">
        <v>120.27</v>
      </c>
      <c r="I161" s="213"/>
      <c r="J161" s="214">
        <f>ROUND(I161*H161,2)</f>
        <v>0</v>
      </c>
      <c r="K161" s="215"/>
      <c r="L161" s="47"/>
      <c r="M161" s="216" t="s">
        <v>19</v>
      </c>
      <c r="N161" s="217" t="s">
        <v>44</v>
      </c>
      <c r="O161" s="87"/>
      <c r="P161" s="218">
        <f>O161*H161</f>
        <v>0</v>
      </c>
      <c r="Q161" s="218">
        <v>0</v>
      </c>
      <c r="R161" s="218">
        <f>Q161*H161</f>
        <v>0</v>
      </c>
      <c r="S161" s="218">
        <v>0</v>
      </c>
      <c r="T161" s="219">
        <f>S161*H161</f>
        <v>0</v>
      </c>
      <c r="U161" s="41"/>
      <c r="V161" s="41"/>
      <c r="W161" s="41"/>
      <c r="X161" s="41"/>
      <c r="Y161" s="41"/>
      <c r="Z161" s="41"/>
      <c r="AA161" s="41"/>
      <c r="AB161" s="41"/>
      <c r="AC161" s="41"/>
      <c r="AD161" s="41"/>
      <c r="AE161" s="41"/>
      <c r="AR161" s="220" t="s">
        <v>152</v>
      </c>
      <c r="AT161" s="220" t="s">
        <v>148</v>
      </c>
      <c r="AU161" s="220" t="s">
        <v>83</v>
      </c>
      <c r="AY161" s="20" t="s">
        <v>146</v>
      </c>
      <c r="BE161" s="221">
        <f>IF(N161="základní",J161,0)</f>
        <v>0</v>
      </c>
      <c r="BF161" s="221">
        <f>IF(N161="snížená",J161,0)</f>
        <v>0</v>
      </c>
      <c r="BG161" s="221">
        <f>IF(N161="zákl. přenesená",J161,0)</f>
        <v>0</v>
      </c>
      <c r="BH161" s="221">
        <f>IF(N161="sníž. přenesená",J161,0)</f>
        <v>0</v>
      </c>
      <c r="BI161" s="221">
        <f>IF(N161="nulová",J161,0)</f>
        <v>0</v>
      </c>
      <c r="BJ161" s="20" t="s">
        <v>81</v>
      </c>
      <c r="BK161" s="221">
        <f>ROUND(I161*H161,2)</f>
        <v>0</v>
      </c>
      <c r="BL161" s="20" t="s">
        <v>152</v>
      </c>
      <c r="BM161" s="220" t="s">
        <v>1438</v>
      </c>
    </row>
    <row r="162" s="12" customFormat="1" ht="22.8" customHeight="1">
      <c r="A162" s="12"/>
      <c r="B162" s="192"/>
      <c r="C162" s="193"/>
      <c r="D162" s="194" t="s">
        <v>72</v>
      </c>
      <c r="E162" s="206" t="s">
        <v>152</v>
      </c>
      <c r="F162" s="206" t="s">
        <v>265</v>
      </c>
      <c r="G162" s="193"/>
      <c r="H162" s="193"/>
      <c r="I162" s="196"/>
      <c r="J162" s="207">
        <f>BK162</f>
        <v>0</v>
      </c>
      <c r="K162" s="193"/>
      <c r="L162" s="198"/>
      <c r="M162" s="199"/>
      <c r="N162" s="200"/>
      <c r="O162" s="200"/>
      <c r="P162" s="201">
        <f>SUM(P163:P168)</f>
        <v>0</v>
      </c>
      <c r="Q162" s="200"/>
      <c r="R162" s="201">
        <f>SUM(R163:R168)</f>
        <v>0</v>
      </c>
      <c r="S162" s="200"/>
      <c r="T162" s="202">
        <f>SUM(T163:T168)</f>
        <v>0</v>
      </c>
      <c r="U162" s="12"/>
      <c r="V162" s="12"/>
      <c r="W162" s="12"/>
      <c r="X162" s="12"/>
      <c r="Y162" s="12"/>
      <c r="Z162" s="12"/>
      <c r="AA162" s="12"/>
      <c r="AB162" s="12"/>
      <c r="AC162" s="12"/>
      <c r="AD162" s="12"/>
      <c r="AE162" s="12"/>
      <c r="AR162" s="203" t="s">
        <v>81</v>
      </c>
      <c r="AT162" s="204" t="s">
        <v>72</v>
      </c>
      <c r="AU162" s="204" t="s">
        <v>81</v>
      </c>
      <c r="AY162" s="203" t="s">
        <v>146</v>
      </c>
      <c r="BK162" s="205">
        <f>SUM(BK163:BK168)</f>
        <v>0</v>
      </c>
    </row>
    <row r="163" s="2" customFormat="1" ht="16.5" customHeight="1">
      <c r="A163" s="41"/>
      <c r="B163" s="42"/>
      <c r="C163" s="208" t="s">
        <v>296</v>
      </c>
      <c r="D163" s="208" t="s">
        <v>148</v>
      </c>
      <c r="E163" s="209" t="s">
        <v>856</v>
      </c>
      <c r="F163" s="210" t="s">
        <v>857</v>
      </c>
      <c r="G163" s="211" t="s">
        <v>181</v>
      </c>
      <c r="H163" s="212">
        <v>9.5700000000000003</v>
      </c>
      <c r="I163" s="213"/>
      <c r="J163" s="214">
        <f>ROUND(I163*H163,2)</f>
        <v>0</v>
      </c>
      <c r="K163" s="215"/>
      <c r="L163" s="47"/>
      <c r="M163" s="216" t="s">
        <v>19</v>
      </c>
      <c r="N163" s="217" t="s">
        <v>44</v>
      </c>
      <c r="O163" s="87"/>
      <c r="P163" s="218">
        <f>O163*H163</f>
        <v>0</v>
      </c>
      <c r="Q163" s="218">
        <v>0</v>
      </c>
      <c r="R163" s="218">
        <f>Q163*H163</f>
        <v>0</v>
      </c>
      <c r="S163" s="218">
        <v>0</v>
      </c>
      <c r="T163" s="219">
        <f>S163*H163</f>
        <v>0</v>
      </c>
      <c r="U163" s="41"/>
      <c r="V163" s="41"/>
      <c r="W163" s="41"/>
      <c r="X163" s="41"/>
      <c r="Y163" s="41"/>
      <c r="Z163" s="41"/>
      <c r="AA163" s="41"/>
      <c r="AB163" s="41"/>
      <c r="AC163" s="41"/>
      <c r="AD163" s="41"/>
      <c r="AE163" s="41"/>
      <c r="AR163" s="220" t="s">
        <v>152</v>
      </c>
      <c r="AT163" s="220" t="s">
        <v>148</v>
      </c>
      <c r="AU163" s="220" t="s">
        <v>83</v>
      </c>
      <c r="AY163" s="20" t="s">
        <v>146</v>
      </c>
      <c r="BE163" s="221">
        <f>IF(N163="základní",J163,0)</f>
        <v>0</v>
      </c>
      <c r="BF163" s="221">
        <f>IF(N163="snížená",J163,0)</f>
        <v>0</v>
      </c>
      <c r="BG163" s="221">
        <f>IF(N163="zákl. přenesená",J163,0)</f>
        <v>0</v>
      </c>
      <c r="BH163" s="221">
        <f>IF(N163="sníž. přenesená",J163,0)</f>
        <v>0</v>
      </c>
      <c r="BI163" s="221">
        <f>IF(N163="nulová",J163,0)</f>
        <v>0</v>
      </c>
      <c r="BJ163" s="20" t="s">
        <v>81</v>
      </c>
      <c r="BK163" s="221">
        <f>ROUND(I163*H163,2)</f>
        <v>0</v>
      </c>
      <c r="BL163" s="20" t="s">
        <v>152</v>
      </c>
      <c r="BM163" s="220" t="s">
        <v>1439</v>
      </c>
    </row>
    <row r="164" s="2" customFormat="1">
      <c r="A164" s="41"/>
      <c r="B164" s="42"/>
      <c r="C164" s="43"/>
      <c r="D164" s="222" t="s">
        <v>154</v>
      </c>
      <c r="E164" s="43"/>
      <c r="F164" s="223" t="s">
        <v>859</v>
      </c>
      <c r="G164" s="43"/>
      <c r="H164" s="43"/>
      <c r="I164" s="224"/>
      <c r="J164" s="43"/>
      <c r="K164" s="43"/>
      <c r="L164" s="47"/>
      <c r="M164" s="225"/>
      <c r="N164" s="226"/>
      <c r="O164" s="87"/>
      <c r="P164" s="87"/>
      <c r="Q164" s="87"/>
      <c r="R164" s="87"/>
      <c r="S164" s="87"/>
      <c r="T164" s="88"/>
      <c r="U164" s="41"/>
      <c r="V164" s="41"/>
      <c r="W164" s="41"/>
      <c r="X164" s="41"/>
      <c r="Y164" s="41"/>
      <c r="Z164" s="41"/>
      <c r="AA164" s="41"/>
      <c r="AB164" s="41"/>
      <c r="AC164" s="41"/>
      <c r="AD164" s="41"/>
      <c r="AE164" s="41"/>
      <c r="AT164" s="20" t="s">
        <v>154</v>
      </c>
      <c r="AU164" s="20" t="s">
        <v>83</v>
      </c>
    </row>
    <row r="165" s="13" customFormat="1">
      <c r="A165" s="13"/>
      <c r="B165" s="229"/>
      <c r="C165" s="230"/>
      <c r="D165" s="227" t="s">
        <v>184</v>
      </c>
      <c r="E165" s="231" t="s">
        <v>19</v>
      </c>
      <c r="F165" s="232" t="s">
        <v>1440</v>
      </c>
      <c r="G165" s="230"/>
      <c r="H165" s="233">
        <v>9.5700000000000003</v>
      </c>
      <c r="I165" s="234"/>
      <c r="J165" s="230"/>
      <c r="K165" s="230"/>
      <c r="L165" s="235"/>
      <c r="M165" s="236"/>
      <c r="N165" s="237"/>
      <c r="O165" s="237"/>
      <c r="P165" s="237"/>
      <c r="Q165" s="237"/>
      <c r="R165" s="237"/>
      <c r="S165" s="237"/>
      <c r="T165" s="238"/>
      <c r="U165" s="13"/>
      <c r="V165" s="13"/>
      <c r="W165" s="13"/>
      <c r="X165" s="13"/>
      <c r="Y165" s="13"/>
      <c r="Z165" s="13"/>
      <c r="AA165" s="13"/>
      <c r="AB165" s="13"/>
      <c r="AC165" s="13"/>
      <c r="AD165" s="13"/>
      <c r="AE165" s="13"/>
      <c r="AT165" s="239" t="s">
        <v>184</v>
      </c>
      <c r="AU165" s="239" t="s">
        <v>83</v>
      </c>
      <c r="AV165" s="13" t="s">
        <v>83</v>
      </c>
      <c r="AW165" s="13" t="s">
        <v>35</v>
      </c>
      <c r="AX165" s="13" t="s">
        <v>81</v>
      </c>
      <c r="AY165" s="239" t="s">
        <v>146</v>
      </c>
    </row>
    <row r="166" s="2" customFormat="1" ht="24.15" customHeight="1">
      <c r="A166" s="41"/>
      <c r="B166" s="42"/>
      <c r="C166" s="208" t="s">
        <v>302</v>
      </c>
      <c r="D166" s="208" t="s">
        <v>148</v>
      </c>
      <c r="E166" s="209" t="s">
        <v>1441</v>
      </c>
      <c r="F166" s="210" t="s">
        <v>1442</v>
      </c>
      <c r="G166" s="211" t="s">
        <v>181</v>
      </c>
      <c r="H166" s="212">
        <v>13.92</v>
      </c>
      <c r="I166" s="213"/>
      <c r="J166" s="214">
        <f>ROUND(I166*H166,2)</f>
        <v>0</v>
      </c>
      <c r="K166" s="215"/>
      <c r="L166" s="47"/>
      <c r="M166" s="216" t="s">
        <v>19</v>
      </c>
      <c r="N166" s="217" t="s">
        <v>44</v>
      </c>
      <c r="O166" s="87"/>
      <c r="P166" s="218">
        <f>O166*H166</f>
        <v>0</v>
      </c>
      <c r="Q166" s="218">
        <v>0</v>
      </c>
      <c r="R166" s="218">
        <f>Q166*H166</f>
        <v>0</v>
      </c>
      <c r="S166" s="218">
        <v>0</v>
      </c>
      <c r="T166" s="219">
        <f>S166*H166</f>
        <v>0</v>
      </c>
      <c r="U166" s="41"/>
      <c r="V166" s="41"/>
      <c r="W166" s="41"/>
      <c r="X166" s="41"/>
      <c r="Y166" s="41"/>
      <c r="Z166" s="41"/>
      <c r="AA166" s="41"/>
      <c r="AB166" s="41"/>
      <c r="AC166" s="41"/>
      <c r="AD166" s="41"/>
      <c r="AE166" s="41"/>
      <c r="AR166" s="220" t="s">
        <v>152</v>
      </c>
      <c r="AT166" s="220" t="s">
        <v>148</v>
      </c>
      <c r="AU166" s="220" t="s">
        <v>83</v>
      </c>
      <c r="AY166" s="20" t="s">
        <v>146</v>
      </c>
      <c r="BE166" s="221">
        <f>IF(N166="základní",J166,0)</f>
        <v>0</v>
      </c>
      <c r="BF166" s="221">
        <f>IF(N166="snížená",J166,0)</f>
        <v>0</v>
      </c>
      <c r="BG166" s="221">
        <f>IF(N166="zákl. přenesená",J166,0)</f>
        <v>0</v>
      </c>
      <c r="BH166" s="221">
        <f>IF(N166="sníž. přenesená",J166,0)</f>
        <v>0</v>
      </c>
      <c r="BI166" s="221">
        <f>IF(N166="nulová",J166,0)</f>
        <v>0</v>
      </c>
      <c r="BJ166" s="20" t="s">
        <v>81</v>
      </c>
      <c r="BK166" s="221">
        <f>ROUND(I166*H166,2)</f>
        <v>0</v>
      </c>
      <c r="BL166" s="20" t="s">
        <v>152</v>
      </c>
      <c r="BM166" s="220" t="s">
        <v>1443</v>
      </c>
    </row>
    <row r="167" s="2" customFormat="1">
      <c r="A167" s="41"/>
      <c r="B167" s="42"/>
      <c r="C167" s="43"/>
      <c r="D167" s="222" t="s">
        <v>154</v>
      </c>
      <c r="E167" s="43"/>
      <c r="F167" s="223" t="s">
        <v>1444</v>
      </c>
      <c r="G167" s="43"/>
      <c r="H167" s="43"/>
      <c r="I167" s="224"/>
      <c r="J167" s="43"/>
      <c r="K167" s="43"/>
      <c r="L167" s="47"/>
      <c r="M167" s="225"/>
      <c r="N167" s="226"/>
      <c r="O167" s="87"/>
      <c r="P167" s="87"/>
      <c r="Q167" s="87"/>
      <c r="R167" s="87"/>
      <c r="S167" s="87"/>
      <c r="T167" s="88"/>
      <c r="U167" s="41"/>
      <c r="V167" s="41"/>
      <c r="W167" s="41"/>
      <c r="X167" s="41"/>
      <c r="Y167" s="41"/>
      <c r="Z167" s="41"/>
      <c r="AA167" s="41"/>
      <c r="AB167" s="41"/>
      <c r="AC167" s="41"/>
      <c r="AD167" s="41"/>
      <c r="AE167" s="41"/>
      <c r="AT167" s="20" t="s">
        <v>154</v>
      </c>
      <c r="AU167" s="20" t="s">
        <v>83</v>
      </c>
    </row>
    <row r="168" s="13" customFormat="1">
      <c r="A168" s="13"/>
      <c r="B168" s="229"/>
      <c r="C168" s="230"/>
      <c r="D168" s="227" t="s">
        <v>184</v>
      </c>
      <c r="E168" s="231" t="s">
        <v>19</v>
      </c>
      <c r="F168" s="232" t="s">
        <v>1445</v>
      </c>
      <c r="G168" s="230"/>
      <c r="H168" s="233">
        <v>13.92</v>
      </c>
      <c r="I168" s="234"/>
      <c r="J168" s="230"/>
      <c r="K168" s="230"/>
      <c r="L168" s="235"/>
      <c r="M168" s="236"/>
      <c r="N168" s="237"/>
      <c r="O168" s="237"/>
      <c r="P168" s="237"/>
      <c r="Q168" s="237"/>
      <c r="R168" s="237"/>
      <c r="S168" s="237"/>
      <c r="T168" s="238"/>
      <c r="U168" s="13"/>
      <c r="V168" s="13"/>
      <c r="W168" s="13"/>
      <c r="X168" s="13"/>
      <c r="Y168" s="13"/>
      <c r="Z168" s="13"/>
      <c r="AA168" s="13"/>
      <c r="AB168" s="13"/>
      <c r="AC168" s="13"/>
      <c r="AD168" s="13"/>
      <c r="AE168" s="13"/>
      <c r="AT168" s="239" t="s">
        <v>184</v>
      </c>
      <c r="AU168" s="239" t="s">
        <v>83</v>
      </c>
      <c r="AV168" s="13" t="s">
        <v>83</v>
      </c>
      <c r="AW168" s="13" t="s">
        <v>35</v>
      </c>
      <c r="AX168" s="13" t="s">
        <v>81</v>
      </c>
      <c r="AY168" s="239" t="s">
        <v>146</v>
      </c>
    </row>
    <row r="169" s="12" customFormat="1" ht="22.8" customHeight="1">
      <c r="A169" s="12"/>
      <c r="B169" s="192"/>
      <c r="C169" s="193"/>
      <c r="D169" s="194" t="s">
        <v>72</v>
      </c>
      <c r="E169" s="206" t="s">
        <v>196</v>
      </c>
      <c r="F169" s="206" t="s">
        <v>382</v>
      </c>
      <c r="G169" s="193"/>
      <c r="H169" s="193"/>
      <c r="I169" s="196"/>
      <c r="J169" s="207">
        <f>BK169</f>
        <v>0</v>
      </c>
      <c r="K169" s="193"/>
      <c r="L169" s="198"/>
      <c r="M169" s="199"/>
      <c r="N169" s="200"/>
      <c r="O169" s="200"/>
      <c r="P169" s="201">
        <f>SUM(P170:P194)</f>
        <v>0</v>
      </c>
      <c r="Q169" s="200"/>
      <c r="R169" s="201">
        <f>SUM(R170:R194)</f>
        <v>3.3825710000000004</v>
      </c>
      <c r="S169" s="200"/>
      <c r="T169" s="202">
        <f>SUM(T170:T194)</f>
        <v>0</v>
      </c>
      <c r="U169" s="12"/>
      <c r="V169" s="12"/>
      <c r="W169" s="12"/>
      <c r="X169" s="12"/>
      <c r="Y169" s="12"/>
      <c r="Z169" s="12"/>
      <c r="AA169" s="12"/>
      <c r="AB169" s="12"/>
      <c r="AC169" s="12"/>
      <c r="AD169" s="12"/>
      <c r="AE169" s="12"/>
      <c r="AR169" s="203" t="s">
        <v>81</v>
      </c>
      <c r="AT169" s="204" t="s">
        <v>72</v>
      </c>
      <c r="AU169" s="204" t="s">
        <v>81</v>
      </c>
      <c r="AY169" s="203" t="s">
        <v>146</v>
      </c>
      <c r="BK169" s="205">
        <f>SUM(BK170:BK194)</f>
        <v>0</v>
      </c>
    </row>
    <row r="170" s="2" customFormat="1" ht="24.15" customHeight="1">
      <c r="A170" s="41"/>
      <c r="B170" s="42"/>
      <c r="C170" s="208" t="s">
        <v>307</v>
      </c>
      <c r="D170" s="208" t="s">
        <v>148</v>
      </c>
      <c r="E170" s="209" t="s">
        <v>1446</v>
      </c>
      <c r="F170" s="210" t="s">
        <v>1447</v>
      </c>
      <c r="G170" s="211" t="s">
        <v>261</v>
      </c>
      <c r="H170" s="212">
        <v>87</v>
      </c>
      <c r="I170" s="213"/>
      <c r="J170" s="214">
        <f>ROUND(I170*H170,2)</f>
        <v>0</v>
      </c>
      <c r="K170" s="215"/>
      <c r="L170" s="47"/>
      <c r="M170" s="216" t="s">
        <v>19</v>
      </c>
      <c r="N170" s="217" t="s">
        <v>44</v>
      </c>
      <c r="O170" s="87"/>
      <c r="P170" s="218">
        <f>O170*H170</f>
        <v>0</v>
      </c>
      <c r="Q170" s="218">
        <v>3.0000000000000001E-05</v>
      </c>
      <c r="R170" s="218">
        <f>Q170*H170</f>
        <v>0.0026099999999999999</v>
      </c>
      <c r="S170" s="218">
        <v>0</v>
      </c>
      <c r="T170" s="219">
        <f>S170*H170</f>
        <v>0</v>
      </c>
      <c r="U170" s="41"/>
      <c r="V170" s="41"/>
      <c r="W170" s="41"/>
      <c r="X170" s="41"/>
      <c r="Y170" s="41"/>
      <c r="Z170" s="41"/>
      <c r="AA170" s="41"/>
      <c r="AB170" s="41"/>
      <c r="AC170" s="41"/>
      <c r="AD170" s="41"/>
      <c r="AE170" s="41"/>
      <c r="AR170" s="220" t="s">
        <v>152</v>
      </c>
      <c r="AT170" s="220" t="s">
        <v>148</v>
      </c>
      <c r="AU170" s="220" t="s">
        <v>83</v>
      </c>
      <c r="AY170" s="20" t="s">
        <v>146</v>
      </c>
      <c r="BE170" s="221">
        <f>IF(N170="základní",J170,0)</f>
        <v>0</v>
      </c>
      <c r="BF170" s="221">
        <f>IF(N170="snížená",J170,0)</f>
        <v>0</v>
      </c>
      <c r="BG170" s="221">
        <f>IF(N170="zákl. přenesená",J170,0)</f>
        <v>0</v>
      </c>
      <c r="BH170" s="221">
        <f>IF(N170="sníž. přenesená",J170,0)</f>
        <v>0</v>
      </c>
      <c r="BI170" s="221">
        <f>IF(N170="nulová",J170,0)</f>
        <v>0</v>
      </c>
      <c r="BJ170" s="20" t="s">
        <v>81</v>
      </c>
      <c r="BK170" s="221">
        <f>ROUND(I170*H170,2)</f>
        <v>0</v>
      </c>
      <c r="BL170" s="20" t="s">
        <v>152</v>
      </c>
      <c r="BM170" s="220" t="s">
        <v>1448</v>
      </c>
    </row>
    <row r="171" s="2" customFormat="1">
      <c r="A171" s="41"/>
      <c r="B171" s="42"/>
      <c r="C171" s="43"/>
      <c r="D171" s="222" t="s">
        <v>154</v>
      </c>
      <c r="E171" s="43"/>
      <c r="F171" s="223" t="s">
        <v>1449</v>
      </c>
      <c r="G171" s="43"/>
      <c r="H171" s="43"/>
      <c r="I171" s="224"/>
      <c r="J171" s="43"/>
      <c r="K171" s="43"/>
      <c r="L171" s="47"/>
      <c r="M171" s="225"/>
      <c r="N171" s="226"/>
      <c r="O171" s="87"/>
      <c r="P171" s="87"/>
      <c r="Q171" s="87"/>
      <c r="R171" s="87"/>
      <c r="S171" s="87"/>
      <c r="T171" s="88"/>
      <c r="U171" s="41"/>
      <c r="V171" s="41"/>
      <c r="W171" s="41"/>
      <c r="X171" s="41"/>
      <c r="Y171" s="41"/>
      <c r="Z171" s="41"/>
      <c r="AA171" s="41"/>
      <c r="AB171" s="41"/>
      <c r="AC171" s="41"/>
      <c r="AD171" s="41"/>
      <c r="AE171" s="41"/>
      <c r="AT171" s="20" t="s">
        <v>154</v>
      </c>
      <c r="AU171" s="20" t="s">
        <v>83</v>
      </c>
    </row>
    <row r="172" s="2" customFormat="1" ht="16.5" customHeight="1">
      <c r="A172" s="41"/>
      <c r="B172" s="42"/>
      <c r="C172" s="261" t="s">
        <v>312</v>
      </c>
      <c r="D172" s="261" t="s">
        <v>242</v>
      </c>
      <c r="E172" s="262" t="s">
        <v>1450</v>
      </c>
      <c r="F172" s="263" t="s">
        <v>1451</v>
      </c>
      <c r="G172" s="264" t="s">
        <v>261</v>
      </c>
      <c r="H172" s="265">
        <v>88.305000000000007</v>
      </c>
      <c r="I172" s="266"/>
      <c r="J172" s="267">
        <f>ROUND(I172*H172,2)</f>
        <v>0</v>
      </c>
      <c r="K172" s="268"/>
      <c r="L172" s="269"/>
      <c r="M172" s="270" t="s">
        <v>19</v>
      </c>
      <c r="N172" s="271" t="s">
        <v>44</v>
      </c>
      <c r="O172" s="87"/>
      <c r="P172" s="218">
        <f>O172*H172</f>
        <v>0</v>
      </c>
      <c r="Q172" s="218">
        <v>0.024</v>
      </c>
      <c r="R172" s="218">
        <f>Q172*H172</f>
        <v>2.1193200000000001</v>
      </c>
      <c r="S172" s="218">
        <v>0</v>
      </c>
      <c r="T172" s="219">
        <f>S172*H172</f>
        <v>0</v>
      </c>
      <c r="U172" s="41"/>
      <c r="V172" s="41"/>
      <c r="W172" s="41"/>
      <c r="X172" s="41"/>
      <c r="Y172" s="41"/>
      <c r="Z172" s="41"/>
      <c r="AA172" s="41"/>
      <c r="AB172" s="41"/>
      <c r="AC172" s="41"/>
      <c r="AD172" s="41"/>
      <c r="AE172" s="41"/>
      <c r="AR172" s="220" t="s">
        <v>196</v>
      </c>
      <c r="AT172" s="220" t="s">
        <v>242</v>
      </c>
      <c r="AU172" s="220" t="s">
        <v>83</v>
      </c>
      <c r="AY172" s="20" t="s">
        <v>146</v>
      </c>
      <c r="BE172" s="221">
        <f>IF(N172="základní",J172,0)</f>
        <v>0</v>
      </c>
      <c r="BF172" s="221">
        <f>IF(N172="snížená",J172,0)</f>
        <v>0</v>
      </c>
      <c r="BG172" s="221">
        <f>IF(N172="zákl. přenesená",J172,0)</f>
        <v>0</v>
      </c>
      <c r="BH172" s="221">
        <f>IF(N172="sníž. přenesená",J172,0)</f>
        <v>0</v>
      </c>
      <c r="BI172" s="221">
        <f>IF(N172="nulová",J172,0)</f>
        <v>0</v>
      </c>
      <c r="BJ172" s="20" t="s">
        <v>81</v>
      </c>
      <c r="BK172" s="221">
        <f>ROUND(I172*H172,2)</f>
        <v>0</v>
      </c>
      <c r="BL172" s="20" t="s">
        <v>152</v>
      </c>
      <c r="BM172" s="220" t="s">
        <v>1452</v>
      </c>
    </row>
    <row r="173" s="13" customFormat="1">
      <c r="A173" s="13"/>
      <c r="B173" s="229"/>
      <c r="C173" s="230"/>
      <c r="D173" s="227" t="s">
        <v>184</v>
      </c>
      <c r="E173" s="230"/>
      <c r="F173" s="232" t="s">
        <v>1453</v>
      </c>
      <c r="G173" s="230"/>
      <c r="H173" s="233">
        <v>88.305000000000007</v>
      </c>
      <c r="I173" s="234"/>
      <c r="J173" s="230"/>
      <c r="K173" s="230"/>
      <c r="L173" s="235"/>
      <c r="M173" s="236"/>
      <c r="N173" s="237"/>
      <c r="O173" s="237"/>
      <c r="P173" s="237"/>
      <c r="Q173" s="237"/>
      <c r="R173" s="237"/>
      <c r="S173" s="237"/>
      <c r="T173" s="238"/>
      <c r="U173" s="13"/>
      <c r="V173" s="13"/>
      <c r="W173" s="13"/>
      <c r="X173" s="13"/>
      <c r="Y173" s="13"/>
      <c r="Z173" s="13"/>
      <c r="AA173" s="13"/>
      <c r="AB173" s="13"/>
      <c r="AC173" s="13"/>
      <c r="AD173" s="13"/>
      <c r="AE173" s="13"/>
      <c r="AT173" s="239" t="s">
        <v>184</v>
      </c>
      <c r="AU173" s="239" t="s">
        <v>83</v>
      </c>
      <c r="AV173" s="13" t="s">
        <v>83</v>
      </c>
      <c r="AW173" s="13" t="s">
        <v>4</v>
      </c>
      <c r="AX173" s="13" t="s">
        <v>81</v>
      </c>
      <c r="AY173" s="239" t="s">
        <v>146</v>
      </c>
    </row>
    <row r="174" s="2" customFormat="1" ht="24.15" customHeight="1">
      <c r="A174" s="41"/>
      <c r="B174" s="42"/>
      <c r="C174" s="208" t="s">
        <v>317</v>
      </c>
      <c r="D174" s="208" t="s">
        <v>148</v>
      </c>
      <c r="E174" s="209" t="s">
        <v>1454</v>
      </c>
      <c r="F174" s="210" t="s">
        <v>1455</v>
      </c>
      <c r="G174" s="211" t="s">
        <v>269</v>
      </c>
      <c r="H174" s="212">
        <v>40</v>
      </c>
      <c r="I174" s="213"/>
      <c r="J174" s="214">
        <f>ROUND(I174*H174,2)</f>
        <v>0</v>
      </c>
      <c r="K174" s="215"/>
      <c r="L174" s="47"/>
      <c r="M174" s="216" t="s">
        <v>19</v>
      </c>
      <c r="N174" s="217" t="s">
        <v>44</v>
      </c>
      <c r="O174" s="87"/>
      <c r="P174" s="218">
        <f>O174*H174</f>
        <v>0</v>
      </c>
      <c r="Q174" s="218">
        <v>6.9999999999999994E-05</v>
      </c>
      <c r="R174" s="218">
        <f>Q174*H174</f>
        <v>0.0027999999999999995</v>
      </c>
      <c r="S174" s="218">
        <v>0</v>
      </c>
      <c r="T174" s="219">
        <f>S174*H174</f>
        <v>0</v>
      </c>
      <c r="U174" s="41"/>
      <c r="V174" s="41"/>
      <c r="W174" s="41"/>
      <c r="X174" s="41"/>
      <c r="Y174" s="41"/>
      <c r="Z174" s="41"/>
      <c r="AA174" s="41"/>
      <c r="AB174" s="41"/>
      <c r="AC174" s="41"/>
      <c r="AD174" s="41"/>
      <c r="AE174" s="41"/>
      <c r="AR174" s="220" t="s">
        <v>152</v>
      </c>
      <c r="AT174" s="220" t="s">
        <v>148</v>
      </c>
      <c r="AU174" s="220" t="s">
        <v>83</v>
      </c>
      <c r="AY174" s="20" t="s">
        <v>146</v>
      </c>
      <c r="BE174" s="221">
        <f>IF(N174="základní",J174,0)</f>
        <v>0</v>
      </c>
      <c r="BF174" s="221">
        <f>IF(N174="snížená",J174,0)</f>
        <v>0</v>
      </c>
      <c r="BG174" s="221">
        <f>IF(N174="zákl. přenesená",J174,0)</f>
        <v>0</v>
      </c>
      <c r="BH174" s="221">
        <f>IF(N174="sníž. přenesená",J174,0)</f>
        <v>0</v>
      </c>
      <c r="BI174" s="221">
        <f>IF(N174="nulová",J174,0)</f>
        <v>0</v>
      </c>
      <c r="BJ174" s="20" t="s">
        <v>81</v>
      </c>
      <c r="BK174" s="221">
        <f>ROUND(I174*H174,2)</f>
        <v>0</v>
      </c>
      <c r="BL174" s="20" t="s">
        <v>152</v>
      </c>
      <c r="BM174" s="220" t="s">
        <v>1456</v>
      </c>
    </row>
    <row r="175" s="2" customFormat="1">
      <c r="A175" s="41"/>
      <c r="B175" s="42"/>
      <c r="C175" s="43"/>
      <c r="D175" s="222" t="s">
        <v>154</v>
      </c>
      <c r="E175" s="43"/>
      <c r="F175" s="223" t="s">
        <v>1457</v>
      </c>
      <c r="G175" s="43"/>
      <c r="H175" s="43"/>
      <c r="I175" s="224"/>
      <c r="J175" s="43"/>
      <c r="K175" s="43"/>
      <c r="L175" s="47"/>
      <c r="M175" s="225"/>
      <c r="N175" s="226"/>
      <c r="O175" s="87"/>
      <c r="P175" s="87"/>
      <c r="Q175" s="87"/>
      <c r="R175" s="87"/>
      <c r="S175" s="87"/>
      <c r="T175" s="88"/>
      <c r="U175" s="41"/>
      <c r="V175" s="41"/>
      <c r="W175" s="41"/>
      <c r="X175" s="41"/>
      <c r="Y175" s="41"/>
      <c r="Z175" s="41"/>
      <c r="AA175" s="41"/>
      <c r="AB175" s="41"/>
      <c r="AC175" s="41"/>
      <c r="AD175" s="41"/>
      <c r="AE175" s="41"/>
      <c r="AT175" s="20" t="s">
        <v>154</v>
      </c>
      <c r="AU175" s="20" t="s">
        <v>83</v>
      </c>
    </row>
    <row r="176" s="2" customFormat="1" ht="16.5" customHeight="1">
      <c r="A176" s="41"/>
      <c r="B176" s="42"/>
      <c r="C176" s="261" t="s">
        <v>322</v>
      </c>
      <c r="D176" s="261" t="s">
        <v>242</v>
      </c>
      <c r="E176" s="262" t="s">
        <v>1458</v>
      </c>
      <c r="F176" s="263" t="s">
        <v>1459</v>
      </c>
      <c r="G176" s="264" t="s">
        <v>269</v>
      </c>
      <c r="H176" s="265">
        <v>30.449999999999999</v>
      </c>
      <c r="I176" s="266"/>
      <c r="J176" s="267">
        <f>ROUND(I176*H176,2)</f>
        <v>0</v>
      </c>
      <c r="K176" s="268"/>
      <c r="L176" s="269"/>
      <c r="M176" s="270" t="s">
        <v>19</v>
      </c>
      <c r="N176" s="271" t="s">
        <v>44</v>
      </c>
      <c r="O176" s="87"/>
      <c r="P176" s="218">
        <f>O176*H176</f>
        <v>0</v>
      </c>
      <c r="Q176" s="218">
        <v>0.01</v>
      </c>
      <c r="R176" s="218">
        <f>Q176*H176</f>
        <v>0.30449999999999999</v>
      </c>
      <c r="S176" s="218">
        <v>0</v>
      </c>
      <c r="T176" s="219">
        <f>S176*H176</f>
        <v>0</v>
      </c>
      <c r="U176" s="41"/>
      <c r="V176" s="41"/>
      <c r="W176" s="41"/>
      <c r="X176" s="41"/>
      <c r="Y176" s="41"/>
      <c r="Z176" s="41"/>
      <c r="AA176" s="41"/>
      <c r="AB176" s="41"/>
      <c r="AC176" s="41"/>
      <c r="AD176" s="41"/>
      <c r="AE176" s="41"/>
      <c r="AR176" s="220" t="s">
        <v>196</v>
      </c>
      <c r="AT176" s="220" t="s">
        <v>242</v>
      </c>
      <c r="AU176" s="220" t="s">
        <v>83</v>
      </c>
      <c r="AY176" s="20" t="s">
        <v>146</v>
      </c>
      <c r="BE176" s="221">
        <f>IF(N176="základní",J176,0)</f>
        <v>0</v>
      </c>
      <c r="BF176" s="221">
        <f>IF(N176="snížená",J176,0)</f>
        <v>0</v>
      </c>
      <c r="BG176" s="221">
        <f>IF(N176="zákl. přenesená",J176,0)</f>
        <v>0</v>
      </c>
      <c r="BH176" s="221">
        <f>IF(N176="sníž. přenesená",J176,0)</f>
        <v>0</v>
      </c>
      <c r="BI176" s="221">
        <f>IF(N176="nulová",J176,0)</f>
        <v>0</v>
      </c>
      <c r="BJ176" s="20" t="s">
        <v>81</v>
      </c>
      <c r="BK176" s="221">
        <f>ROUND(I176*H176,2)</f>
        <v>0</v>
      </c>
      <c r="BL176" s="20" t="s">
        <v>152</v>
      </c>
      <c r="BM176" s="220" t="s">
        <v>1460</v>
      </c>
    </row>
    <row r="177" s="13" customFormat="1">
      <c r="A177" s="13"/>
      <c r="B177" s="229"/>
      <c r="C177" s="230"/>
      <c r="D177" s="227" t="s">
        <v>184</v>
      </c>
      <c r="E177" s="230"/>
      <c r="F177" s="232" t="s">
        <v>1461</v>
      </c>
      <c r="G177" s="230"/>
      <c r="H177" s="233">
        <v>30.449999999999999</v>
      </c>
      <c r="I177" s="234"/>
      <c r="J177" s="230"/>
      <c r="K177" s="230"/>
      <c r="L177" s="235"/>
      <c r="M177" s="236"/>
      <c r="N177" s="237"/>
      <c r="O177" s="237"/>
      <c r="P177" s="237"/>
      <c r="Q177" s="237"/>
      <c r="R177" s="237"/>
      <c r="S177" s="237"/>
      <c r="T177" s="238"/>
      <c r="U177" s="13"/>
      <c r="V177" s="13"/>
      <c r="W177" s="13"/>
      <c r="X177" s="13"/>
      <c r="Y177" s="13"/>
      <c r="Z177" s="13"/>
      <c r="AA177" s="13"/>
      <c r="AB177" s="13"/>
      <c r="AC177" s="13"/>
      <c r="AD177" s="13"/>
      <c r="AE177" s="13"/>
      <c r="AT177" s="239" t="s">
        <v>184</v>
      </c>
      <c r="AU177" s="239" t="s">
        <v>83</v>
      </c>
      <c r="AV177" s="13" t="s">
        <v>83</v>
      </c>
      <c r="AW177" s="13" t="s">
        <v>4</v>
      </c>
      <c r="AX177" s="13" t="s">
        <v>81</v>
      </c>
      <c r="AY177" s="239" t="s">
        <v>146</v>
      </c>
    </row>
    <row r="178" s="2" customFormat="1" ht="24.15" customHeight="1">
      <c r="A178" s="41"/>
      <c r="B178" s="42"/>
      <c r="C178" s="261" t="s">
        <v>328</v>
      </c>
      <c r="D178" s="261" t="s">
        <v>242</v>
      </c>
      <c r="E178" s="262" t="s">
        <v>1462</v>
      </c>
      <c r="F178" s="263" t="s">
        <v>1463</v>
      </c>
      <c r="G178" s="264" t="s">
        <v>269</v>
      </c>
      <c r="H178" s="265">
        <v>10.15</v>
      </c>
      <c r="I178" s="266"/>
      <c r="J178" s="267">
        <f>ROUND(I178*H178,2)</f>
        <v>0</v>
      </c>
      <c r="K178" s="268"/>
      <c r="L178" s="269"/>
      <c r="M178" s="270" t="s">
        <v>19</v>
      </c>
      <c r="N178" s="271" t="s">
        <v>44</v>
      </c>
      <c r="O178" s="87"/>
      <c r="P178" s="218">
        <f>O178*H178</f>
        <v>0</v>
      </c>
      <c r="Q178" s="218">
        <v>0.00029</v>
      </c>
      <c r="R178" s="218">
        <f>Q178*H178</f>
        <v>0.0029434999999999999</v>
      </c>
      <c r="S178" s="218">
        <v>0</v>
      </c>
      <c r="T178" s="219">
        <f>S178*H178</f>
        <v>0</v>
      </c>
      <c r="U178" s="41"/>
      <c r="V178" s="41"/>
      <c r="W178" s="41"/>
      <c r="X178" s="41"/>
      <c r="Y178" s="41"/>
      <c r="Z178" s="41"/>
      <c r="AA178" s="41"/>
      <c r="AB178" s="41"/>
      <c r="AC178" s="41"/>
      <c r="AD178" s="41"/>
      <c r="AE178" s="41"/>
      <c r="AR178" s="220" t="s">
        <v>196</v>
      </c>
      <c r="AT178" s="220" t="s">
        <v>242</v>
      </c>
      <c r="AU178" s="220" t="s">
        <v>83</v>
      </c>
      <c r="AY178" s="20" t="s">
        <v>146</v>
      </c>
      <c r="BE178" s="221">
        <f>IF(N178="základní",J178,0)</f>
        <v>0</v>
      </c>
      <c r="BF178" s="221">
        <f>IF(N178="snížená",J178,0)</f>
        <v>0</v>
      </c>
      <c r="BG178" s="221">
        <f>IF(N178="zákl. přenesená",J178,0)</f>
        <v>0</v>
      </c>
      <c r="BH178" s="221">
        <f>IF(N178="sníž. přenesená",J178,0)</f>
        <v>0</v>
      </c>
      <c r="BI178" s="221">
        <f>IF(N178="nulová",J178,0)</f>
        <v>0</v>
      </c>
      <c r="BJ178" s="20" t="s">
        <v>81</v>
      </c>
      <c r="BK178" s="221">
        <f>ROUND(I178*H178,2)</f>
        <v>0</v>
      </c>
      <c r="BL178" s="20" t="s">
        <v>152</v>
      </c>
      <c r="BM178" s="220" t="s">
        <v>1464</v>
      </c>
    </row>
    <row r="179" s="13" customFormat="1">
      <c r="A179" s="13"/>
      <c r="B179" s="229"/>
      <c r="C179" s="230"/>
      <c r="D179" s="227" t="s">
        <v>184</v>
      </c>
      <c r="E179" s="230"/>
      <c r="F179" s="232" t="s">
        <v>1465</v>
      </c>
      <c r="G179" s="230"/>
      <c r="H179" s="233">
        <v>10.15</v>
      </c>
      <c r="I179" s="234"/>
      <c r="J179" s="230"/>
      <c r="K179" s="230"/>
      <c r="L179" s="235"/>
      <c r="M179" s="236"/>
      <c r="N179" s="237"/>
      <c r="O179" s="237"/>
      <c r="P179" s="237"/>
      <c r="Q179" s="237"/>
      <c r="R179" s="237"/>
      <c r="S179" s="237"/>
      <c r="T179" s="238"/>
      <c r="U179" s="13"/>
      <c r="V179" s="13"/>
      <c r="W179" s="13"/>
      <c r="X179" s="13"/>
      <c r="Y179" s="13"/>
      <c r="Z179" s="13"/>
      <c r="AA179" s="13"/>
      <c r="AB179" s="13"/>
      <c r="AC179" s="13"/>
      <c r="AD179" s="13"/>
      <c r="AE179" s="13"/>
      <c r="AT179" s="239" t="s">
        <v>184</v>
      </c>
      <c r="AU179" s="239" t="s">
        <v>83</v>
      </c>
      <c r="AV179" s="13" t="s">
        <v>83</v>
      </c>
      <c r="AW179" s="13" t="s">
        <v>4</v>
      </c>
      <c r="AX179" s="13" t="s">
        <v>81</v>
      </c>
      <c r="AY179" s="239" t="s">
        <v>146</v>
      </c>
    </row>
    <row r="180" s="2" customFormat="1" ht="24.15" customHeight="1">
      <c r="A180" s="41"/>
      <c r="B180" s="42"/>
      <c r="C180" s="261" t="s">
        <v>333</v>
      </c>
      <c r="D180" s="261" t="s">
        <v>242</v>
      </c>
      <c r="E180" s="262" t="s">
        <v>1466</v>
      </c>
      <c r="F180" s="263" t="s">
        <v>1467</v>
      </c>
      <c r="G180" s="264" t="s">
        <v>269</v>
      </c>
      <c r="H180" s="265">
        <v>10.15</v>
      </c>
      <c r="I180" s="266"/>
      <c r="J180" s="267">
        <f>ROUND(I180*H180,2)</f>
        <v>0</v>
      </c>
      <c r="K180" s="268"/>
      <c r="L180" s="269"/>
      <c r="M180" s="270" t="s">
        <v>19</v>
      </c>
      <c r="N180" s="271" t="s">
        <v>44</v>
      </c>
      <c r="O180" s="87"/>
      <c r="P180" s="218">
        <f>O180*H180</f>
        <v>0</v>
      </c>
      <c r="Q180" s="218">
        <v>0.00064999999999999997</v>
      </c>
      <c r="R180" s="218">
        <f>Q180*H180</f>
        <v>0.0065975000000000001</v>
      </c>
      <c r="S180" s="218">
        <v>0</v>
      </c>
      <c r="T180" s="219">
        <f>S180*H180</f>
        <v>0</v>
      </c>
      <c r="U180" s="41"/>
      <c r="V180" s="41"/>
      <c r="W180" s="41"/>
      <c r="X180" s="41"/>
      <c r="Y180" s="41"/>
      <c r="Z180" s="41"/>
      <c r="AA180" s="41"/>
      <c r="AB180" s="41"/>
      <c r="AC180" s="41"/>
      <c r="AD180" s="41"/>
      <c r="AE180" s="41"/>
      <c r="AR180" s="220" t="s">
        <v>196</v>
      </c>
      <c r="AT180" s="220" t="s">
        <v>242</v>
      </c>
      <c r="AU180" s="220" t="s">
        <v>83</v>
      </c>
      <c r="AY180" s="20" t="s">
        <v>146</v>
      </c>
      <c r="BE180" s="221">
        <f>IF(N180="základní",J180,0)</f>
        <v>0</v>
      </c>
      <c r="BF180" s="221">
        <f>IF(N180="snížená",J180,0)</f>
        <v>0</v>
      </c>
      <c r="BG180" s="221">
        <f>IF(N180="zákl. přenesená",J180,0)</f>
        <v>0</v>
      </c>
      <c r="BH180" s="221">
        <f>IF(N180="sníž. přenesená",J180,0)</f>
        <v>0</v>
      </c>
      <c r="BI180" s="221">
        <f>IF(N180="nulová",J180,0)</f>
        <v>0</v>
      </c>
      <c r="BJ180" s="20" t="s">
        <v>81</v>
      </c>
      <c r="BK180" s="221">
        <f>ROUND(I180*H180,2)</f>
        <v>0</v>
      </c>
      <c r="BL180" s="20" t="s">
        <v>152</v>
      </c>
      <c r="BM180" s="220" t="s">
        <v>1468</v>
      </c>
    </row>
    <row r="181" s="13" customFormat="1">
      <c r="A181" s="13"/>
      <c r="B181" s="229"/>
      <c r="C181" s="230"/>
      <c r="D181" s="227" t="s">
        <v>184</v>
      </c>
      <c r="E181" s="230"/>
      <c r="F181" s="232" t="s">
        <v>1465</v>
      </c>
      <c r="G181" s="230"/>
      <c r="H181" s="233">
        <v>10.15</v>
      </c>
      <c r="I181" s="234"/>
      <c r="J181" s="230"/>
      <c r="K181" s="230"/>
      <c r="L181" s="235"/>
      <c r="M181" s="236"/>
      <c r="N181" s="237"/>
      <c r="O181" s="237"/>
      <c r="P181" s="237"/>
      <c r="Q181" s="237"/>
      <c r="R181" s="237"/>
      <c r="S181" s="237"/>
      <c r="T181" s="238"/>
      <c r="U181" s="13"/>
      <c r="V181" s="13"/>
      <c r="W181" s="13"/>
      <c r="X181" s="13"/>
      <c r="Y181" s="13"/>
      <c r="Z181" s="13"/>
      <c r="AA181" s="13"/>
      <c r="AB181" s="13"/>
      <c r="AC181" s="13"/>
      <c r="AD181" s="13"/>
      <c r="AE181" s="13"/>
      <c r="AT181" s="239" t="s">
        <v>184</v>
      </c>
      <c r="AU181" s="239" t="s">
        <v>83</v>
      </c>
      <c r="AV181" s="13" t="s">
        <v>83</v>
      </c>
      <c r="AW181" s="13" t="s">
        <v>4</v>
      </c>
      <c r="AX181" s="13" t="s">
        <v>81</v>
      </c>
      <c r="AY181" s="239" t="s">
        <v>146</v>
      </c>
    </row>
    <row r="182" s="2" customFormat="1" ht="16.5" customHeight="1">
      <c r="A182" s="41"/>
      <c r="B182" s="42"/>
      <c r="C182" s="261" t="s">
        <v>339</v>
      </c>
      <c r="D182" s="261" t="s">
        <v>242</v>
      </c>
      <c r="E182" s="262" t="s">
        <v>273</v>
      </c>
      <c r="F182" s="263" t="s">
        <v>1469</v>
      </c>
      <c r="G182" s="264" t="s">
        <v>269</v>
      </c>
      <c r="H182" s="265">
        <v>10</v>
      </c>
      <c r="I182" s="266"/>
      <c r="J182" s="267">
        <f>ROUND(I182*H182,2)</f>
        <v>0</v>
      </c>
      <c r="K182" s="268"/>
      <c r="L182" s="269"/>
      <c r="M182" s="270" t="s">
        <v>19</v>
      </c>
      <c r="N182" s="271" t="s">
        <v>44</v>
      </c>
      <c r="O182" s="87"/>
      <c r="P182" s="218">
        <f>O182*H182</f>
        <v>0</v>
      </c>
      <c r="Q182" s="218">
        <v>0</v>
      </c>
      <c r="R182" s="218">
        <f>Q182*H182</f>
        <v>0</v>
      </c>
      <c r="S182" s="218">
        <v>0</v>
      </c>
      <c r="T182" s="219">
        <f>S182*H182</f>
        <v>0</v>
      </c>
      <c r="U182" s="41"/>
      <c r="V182" s="41"/>
      <c r="W182" s="41"/>
      <c r="X182" s="41"/>
      <c r="Y182" s="41"/>
      <c r="Z182" s="41"/>
      <c r="AA182" s="41"/>
      <c r="AB182" s="41"/>
      <c r="AC182" s="41"/>
      <c r="AD182" s="41"/>
      <c r="AE182" s="41"/>
      <c r="AR182" s="220" t="s">
        <v>196</v>
      </c>
      <c r="AT182" s="220" t="s">
        <v>242</v>
      </c>
      <c r="AU182" s="220" t="s">
        <v>83</v>
      </c>
      <c r="AY182" s="20" t="s">
        <v>146</v>
      </c>
      <c r="BE182" s="221">
        <f>IF(N182="základní",J182,0)</f>
        <v>0</v>
      </c>
      <c r="BF182" s="221">
        <f>IF(N182="snížená",J182,0)</f>
        <v>0</v>
      </c>
      <c r="BG182" s="221">
        <f>IF(N182="zákl. přenesená",J182,0)</f>
        <v>0</v>
      </c>
      <c r="BH182" s="221">
        <f>IF(N182="sníž. přenesená",J182,0)</f>
        <v>0</v>
      </c>
      <c r="BI182" s="221">
        <f>IF(N182="nulová",J182,0)</f>
        <v>0</v>
      </c>
      <c r="BJ182" s="20" t="s">
        <v>81</v>
      </c>
      <c r="BK182" s="221">
        <f>ROUND(I182*H182,2)</f>
        <v>0</v>
      </c>
      <c r="BL182" s="20" t="s">
        <v>152</v>
      </c>
      <c r="BM182" s="220" t="s">
        <v>1470</v>
      </c>
    </row>
    <row r="183" s="2" customFormat="1" ht="24.15" customHeight="1">
      <c r="A183" s="41"/>
      <c r="B183" s="42"/>
      <c r="C183" s="208" t="s">
        <v>344</v>
      </c>
      <c r="D183" s="208" t="s">
        <v>148</v>
      </c>
      <c r="E183" s="209" t="s">
        <v>1471</v>
      </c>
      <c r="F183" s="210" t="s">
        <v>948</v>
      </c>
      <c r="G183" s="211" t="s">
        <v>269</v>
      </c>
      <c r="H183" s="212">
        <v>20</v>
      </c>
      <c r="I183" s="213"/>
      <c r="J183" s="214">
        <f>ROUND(I183*H183,2)</f>
        <v>0</v>
      </c>
      <c r="K183" s="215"/>
      <c r="L183" s="47"/>
      <c r="M183" s="216" t="s">
        <v>19</v>
      </c>
      <c r="N183" s="217" t="s">
        <v>44</v>
      </c>
      <c r="O183" s="87"/>
      <c r="P183" s="218">
        <f>O183*H183</f>
        <v>0</v>
      </c>
      <c r="Q183" s="218">
        <v>0</v>
      </c>
      <c r="R183" s="218">
        <f>Q183*H183</f>
        <v>0</v>
      </c>
      <c r="S183" s="218">
        <v>0</v>
      </c>
      <c r="T183" s="219">
        <f>S183*H183</f>
        <v>0</v>
      </c>
      <c r="U183" s="41"/>
      <c r="V183" s="41"/>
      <c r="W183" s="41"/>
      <c r="X183" s="41"/>
      <c r="Y183" s="41"/>
      <c r="Z183" s="41"/>
      <c r="AA183" s="41"/>
      <c r="AB183" s="41"/>
      <c r="AC183" s="41"/>
      <c r="AD183" s="41"/>
      <c r="AE183" s="41"/>
      <c r="AR183" s="220" t="s">
        <v>152</v>
      </c>
      <c r="AT183" s="220" t="s">
        <v>148</v>
      </c>
      <c r="AU183" s="220" t="s">
        <v>83</v>
      </c>
      <c r="AY183" s="20" t="s">
        <v>146</v>
      </c>
      <c r="BE183" s="221">
        <f>IF(N183="základní",J183,0)</f>
        <v>0</v>
      </c>
      <c r="BF183" s="221">
        <f>IF(N183="snížená",J183,0)</f>
        <v>0</v>
      </c>
      <c r="BG183" s="221">
        <f>IF(N183="zákl. přenesená",J183,0)</f>
        <v>0</v>
      </c>
      <c r="BH183" s="221">
        <f>IF(N183="sníž. přenesená",J183,0)</f>
        <v>0</v>
      </c>
      <c r="BI183" s="221">
        <f>IF(N183="nulová",J183,0)</f>
        <v>0</v>
      </c>
      <c r="BJ183" s="20" t="s">
        <v>81</v>
      </c>
      <c r="BK183" s="221">
        <f>ROUND(I183*H183,2)</f>
        <v>0</v>
      </c>
      <c r="BL183" s="20" t="s">
        <v>152</v>
      </c>
      <c r="BM183" s="220" t="s">
        <v>1472</v>
      </c>
    </row>
    <row r="184" s="2" customFormat="1">
      <c r="A184" s="41"/>
      <c r="B184" s="42"/>
      <c r="C184" s="43"/>
      <c r="D184" s="222" t="s">
        <v>154</v>
      </c>
      <c r="E184" s="43"/>
      <c r="F184" s="223" t="s">
        <v>1473</v>
      </c>
      <c r="G184" s="43"/>
      <c r="H184" s="43"/>
      <c r="I184" s="224"/>
      <c r="J184" s="43"/>
      <c r="K184" s="43"/>
      <c r="L184" s="47"/>
      <c r="M184" s="225"/>
      <c r="N184" s="226"/>
      <c r="O184" s="87"/>
      <c r="P184" s="87"/>
      <c r="Q184" s="87"/>
      <c r="R184" s="87"/>
      <c r="S184" s="87"/>
      <c r="T184" s="88"/>
      <c r="U184" s="41"/>
      <c r="V184" s="41"/>
      <c r="W184" s="41"/>
      <c r="X184" s="41"/>
      <c r="Y184" s="41"/>
      <c r="Z184" s="41"/>
      <c r="AA184" s="41"/>
      <c r="AB184" s="41"/>
      <c r="AC184" s="41"/>
      <c r="AD184" s="41"/>
      <c r="AE184" s="41"/>
      <c r="AT184" s="20" t="s">
        <v>154</v>
      </c>
      <c r="AU184" s="20" t="s">
        <v>83</v>
      </c>
    </row>
    <row r="185" s="2" customFormat="1" ht="24.15" customHeight="1">
      <c r="A185" s="41"/>
      <c r="B185" s="42"/>
      <c r="C185" s="208" t="s">
        <v>350</v>
      </c>
      <c r="D185" s="208" t="s">
        <v>148</v>
      </c>
      <c r="E185" s="209" t="s">
        <v>1474</v>
      </c>
      <c r="F185" s="210" t="s">
        <v>1475</v>
      </c>
      <c r="G185" s="211" t="s">
        <v>269</v>
      </c>
      <c r="H185" s="212">
        <v>10</v>
      </c>
      <c r="I185" s="213"/>
      <c r="J185" s="214">
        <f>ROUND(I185*H185,2)</f>
        <v>0</v>
      </c>
      <c r="K185" s="215"/>
      <c r="L185" s="47"/>
      <c r="M185" s="216" t="s">
        <v>19</v>
      </c>
      <c r="N185" s="217" t="s">
        <v>44</v>
      </c>
      <c r="O185" s="87"/>
      <c r="P185" s="218">
        <f>O185*H185</f>
        <v>0</v>
      </c>
      <c r="Q185" s="218">
        <v>0.040000000000000001</v>
      </c>
      <c r="R185" s="218">
        <f>Q185*H185</f>
        <v>0.40000000000000002</v>
      </c>
      <c r="S185" s="218">
        <v>0</v>
      </c>
      <c r="T185" s="219">
        <f>S185*H185</f>
        <v>0</v>
      </c>
      <c r="U185" s="41"/>
      <c r="V185" s="41"/>
      <c r="W185" s="41"/>
      <c r="X185" s="41"/>
      <c r="Y185" s="41"/>
      <c r="Z185" s="41"/>
      <c r="AA185" s="41"/>
      <c r="AB185" s="41"/>
      <c r="AC185" s="41"/>
      <c r="AD185" s="41"/>
      <c r="AE185" s="41"/>
      <c r="AR185" s="220" t="s">
        <v>152</v>
      </c>
      <c r="AT185" s="220" t="s">
        <v>148</v>
      </c>
      <c r="AU185" s="220" t="s">
        <v>83</v>
      </c>
      <c r="AY185" s="20" t="s">
        <v>146</v>
      </c>
      <c r="BE185" s="221">
        <f>IF(N185="základní",J185,0)</f>
        <v>0</v>
      </c>
      <c r="BF185" s="221">
        <f>IF(N185="snížená",J185,0)</f>
        <v>0</v>
      </c>
      <c r="BG185" s="221">
        <f>IF(N185="zákl. přenesená",J185,0)</f>
        <v>0</v>
      </c>
      <c r="BH185" s="221">
        <f>IF(N185="sníž. přenesená",J185,0)</f>
        <v>0</v>
      </c>
      <c r="BI185" s="221">
        <f>IF(N185="nulová",J185,0)</f>
        <v>0</v>
      </c>
      <c r="BJ185" s="20" t="s">
        <v>81</v>
      </c>
      <c r="BK185" s="221">
        <f>ROUND(I185*H185,2)</f>
        <v>0</v>
      </c>
      <c r="BL185" s="20" t="s">
        <v>152</v>
      </c>
      <c r="BM185" s="220" t="s">
        <v>1476</v>
      </c>
    </row>
    <row r="186" s="2" customFormat="1">
      <c r="A186" s="41"/>
      <c r="B186" s="42"/>
      <c r="C186" s="43"/>
      <c r="D186" s="222" t="s">
        <v>154</v>
      </c>
      <c r="E186" s="43"/>
      <c r="F186" s="223" t="s">
        <v>1477</v>
      </c>
      <c r="G186" s="43"/>
      <c r="H186" s="43"/>
      <c r="I186" s="224"/>
      <c r="J186" s="43"/>
      <c r="K186" s="43"/>
      <c r="L186" s="47"/>
      <c r="M186" s="225"/>
      <c r="N186" s="226"/>
      <c r="O186" s="87"/>
      <c r="P186" s="87"/>
      <c r="Q186" s="87"/>
      <c r="R186" s="87"/>
      <c r="S186" s="87"/>
      <c r="T186" s="88"/>
      <c r="U186" s="41"/>
      <c r="V186" s="41"/>
      <c r="W186" s="41"/>
      <c r="X186" s="41"/>
      <c r="Y186" s="41"/>
      <c r="Z186" s="41"/>
      <c r="AA186" s="41"/>
      <c r="AB186" s="41"/>
      <c r="AC186" s="41"/>
      <c r="AD186" s="41"/>
      <c r="AE186" s="41"/>
      <c r="AT186" s="20" t="s">
        <v>154</v>
      </c>
      <c r="AU186" s="20" t="s">
        <v>83</v>
      </c>
    </row>
    <row r="187" s="2" customFormat="1" ht="24.15" customHeight="1">
      <c r="A187" s="41"/>
      <c r="B187" s="42"/>
      <c r="C187" s="208" t="s">
        <v>355</v>
      </c>
      <c r="D187" s="208" t="s">
        <v>148</v>
      </c>
      <c r="E187" s="209" t="s">
        <v>1478</v>
      </c>
      <c r="F187" s="210" t="s">
        <v>1479</v>
      </c>
      <c r="G187" s="211" t="s">
        <v>269</v>
      </c>
      <c r="H187" s="212">
        <v>10</v>
      </c>
      <c r="I187" s="213"/>
      <c r="J187" s="214">
        <f>ROUND(I187*H187,2)</f>
        <v>0</v>
      </c>
      <c r="K187" s="215"/>
      <c r="L187" s="47"/>
      <c r="M187" s="216" t="s">
        <v>19</v>
      </c>
      <c r="N187" s="217" t="s">
        <v>44</v>
      </c>
      <c r="O187" s="87"/>
      <c r="P187" s="218">
        <f>O187*H187</f>
        <v>0</v>
      </c>
      <c r="Q187" s="218">
        <v>0.01541</v>
      </c>
      <c r="R187" s="218">
        <f>Q187*H187</f>
        <v>0.15410000000000002</v>
      </c>
      <c r="S187" s="218">
        <v>0</v>
      </c>
      <c r="T187" s="219">
        <f>S187*H187</f>
        <v>0</v>
      </c>
      <c r="U187" s="41"/>
      <c r="V187" s="41"/>
      <c r="W187" s="41"/>
      <c r="X187" s="41"/>
      <c r="Y187" s="41"/>
      <c r="Z187" s="41"/>
      <c r="AA187" s="41"/>
      <c r="AB187" s="41"/>
      <c r="AC187" s="41"/>
      <c r="AD187" s="41"/>
      <c r="AE187" s="41"/>
      <c r="AR187" s="220" t="s">
        <v>152</v>
      </c>
      <c r="AT187" s="220" t="s">
        <v>148</v>
      </c>
      <c r="AU187" s="220" t="s">
        <v>83</v>
      </c>
      <c r="AY187" s="20" t="s">
        <v>146</v>
      </c>
      <c r="BE187" s="221">
        <f>IF(N187="základní",J187,0)</f>
        <v>0</v>
      </c>
      <c r="BF187" s="221">
        <f>IF(N187="snížená",J187,0)</f>
        <v>0</v>
      </c>
      <c r="BG187" s="221">
        <f>IF(N187="zákl. přenesená",J187,0)</f>
        <v>0</v>
      </c>
      <c r="BH187" s="221">
        <f>IF(N187="sníž. přenesená",J187,0)</f>
        <v>0</v>
      </c>
      <c r="BI187" s="221">
        <f>IF(N187="nulová",J187,0)</f>
        <v>0</v>
      </c>
      <c r="BJ187" s="20" t="s">
        <v>81</v>
      </c>
      <c r="BK187" s="221">
        <f>ROUND(I187*H187,2)</f>
        <v>0</v>
      </c>
      <c r="BL187" s="20" t="s">
        <v>152</v>
      </c>
      <c r="BM187" s="220" t="s">
        <v>1480</v>
      </c>
    </row>
    <row r="188" s="2" customFormat="1">
      <c r="A188" s="41"/>
      <c r="B188" s="42"/>
      <c r="C188" s="43"/>
      <c r="D188" s="222" t="s">
        <v>154</v>
      </c>
      <c r="E188" s="43"/>
      <c r="F188" s="223" t="s">
        <v>1481</v>
      </c>
      <c r="G188" s="43"/>
      <c r="H188" s="43"/>
      <c r="I188" s="224"/>
      <c r="J188" s="43"/>
      <c r="K188" s="43"/>
      <c r="L188" s="47"/>
      <c r="M188" s="225"/>
      <c r="N188" s="226"/>
      <c r="O188" s="87"/>
      <c r="P188" s="87"/>
      <c r="Q188" s="87"/>
      <c r="R188" s="87"/>
      <c r="S188" s="87"/>
      <c r="T188" s="88"/>
      <c r="U188" s="41"/>
      <c r="V188" s="41"/>
      <c r="W188" s="41"/>
      <c r="X188" s="41"/>
      <c r="Y188" s="41"/>
      <c r="Z188" s="41"/>
      <c r="AA188" s="41"/>
      <c r="AB188" s="41"/>
      <c r="AC188" s="41"/>
      <c r="AD188" s="41"/>
      <c r="AE188" s="41"/>
      <c r="AT188" s="20" t="s">
        <v>154</v>
      </c>
      <c r="AU188" s="20" t="s">
        <v>83</v>
      </c>
    </row>
    <row r="189" s="2" customFormat="1" ht="24.15" customHeight="1">
      <c r="A189" s="41"/>
      <c r="B189" s="42"/>
      <c r="C189" s="208" t="s">
        <v>361</v>
      </c>
      <c r="D189" s="208" t="s">
        <v>148</v>
      </c>
      <c r="E189" s="209" t="s">
        <v>1482</v>
      </c>
      <c r="F189" s="210" t="s">
        <v>1483</v>
      </c>
      <c r="G189" s="211" t="s">
        <v>269</v>
      </c>
      <c r="H189" s="212">
        <v>10</v>
      </c>
      <c r="I189" s="213"/>
      <c r="J189" s="214">
        <f>ROUND(I189*H189,2)</f>
        <v>0</v>
      </c>
      <c r="K189" s="215"/>
      <c r="L189" s="47"/>
      <c r="M189" s="216" t="s">
        <v>19</v>
      </c>
      <c r="N189" s="217" t="s">
        <v>44</v>
      </c>
      <c r="O189" s="87"/>
      <c r="P189" s="218">
        <f>O189*H189</f>
        <v>0</v>
      </c>
      <c r="Q189" s="218">
        <v>0.00362</v>
      </c>
      <c r="R189" s="218">
        <f>Q189*H189</f>
        <v>0.036199999999999996</v>
      </c>
      <c r="S189" s="218">
        <v>0</v>
      </c>
      <c r="T189" s="219">
        <f>S189*H189</f>
        <v>0</v>
      </c>
      <c r="U189" s="41"/>
      <c r="V189" s="41"/>
      <c r="W189" s="41"/>
      <c r="X189" s="41"/>
      <c r="Y189" s="41"/>
      <c r="Z189" s="41"/>
      <c r="AA189" s="41"/>
      <c r="AB189" s="41"/>
      <c r="AC189" s="41"/>
      <c r="AD189" s="41"/>
      <c r="AE189" s="41"/>
      <c r="AR189" s="220" t="s">
        <v>152</v>
      </c>
      <c r="AT189" s="220" t="s">
        <v>148</v>
      </c>
      <c r="AU189" s="220" t="s">
        <v>83</v>
      </c>
      <c r="AY189" s="20" t="s">
        <v>146</v>
      </c>
      <c r="BE189" s="221">
        <f>IF(N189="základní",J189,0)</f>
        <v>0</v>
      </c>
      <c r="BF189" s="221">
        <f>IF(N189="snížená",J189,0)</f>
        <v>0</v>
      </c>
      <c r="BG189" s="221">
        <f>IF(N189="zákl. přenesená",J189,0)</f>
        <v>0</v>
      </c>
      <c r="BH189" s="221">
        <f>IF(N189="sníž. přenesená",J189,0)</f>
        <v>0</v>
      </c>
      <c r="BI189" s="221">
        <f>IF(N189="nulová",J189,0)</f>
        <v>0</v>
      </c>
      <c r="BJ189" s="20" t="s">
        <v>81</v>
      </c>
      <c r="BK189" s="221">
        <f>ROUND(I189*H189,2)</f>
        <v>0</v>
      </c>
      <c r="BL189" s="20" t="s">
        <v>152</v>
      </c>
      <c r="BM189" s="220" t="s">
        <v>1484</v>
      </c>
    </row>
    <row r="190" s="2" customFormat="1">
      <c r="A190" s="41"/>
      <c r="B190" s="42"/>
      <c r="C190" s="43"/>
      <c r="D190" s="222" t="s">
        <v>154</v>
      </c>
      <c r="E190" s="43"/>
      <c r="F190" s="223" t="s">
        <v>1485</v>
      </c>
      <c r="G190" s="43"/>
      <c r="H190" s="43"/>
      <c r="I190" s="224"/>
      <c r="J190" s="43"/>
      <c r="K190" s="43"/>
      <c r="L190" s="47"/>
      <c r="M190" s="225"/>
      <c r="N190" s="226"/>
      <c r="O190" s="87"/>
      <c r="P190" s="87"/>
      <c r="Q190" s="87"/>
      <c r="R190" s="87"/>
      <c r="S190" s="87"/>
      <c r="T190" s="88"/>
      <c r="U190" s="41"/>
      <c r="V190" s="41"/>
      <c r="W190" s="41"/>
      <c r="X190" s="41"/>
      <c r="Y190" s="41"/>
      <c r="Z190" s="41"/>
      <c r="AA190" s="41"/>
      <c r="AB190" s="41"/>
      <c r="AC190" s="41"/>
      <c r="AD190" s="41"/>
      <c r="AE190" s="41"/>
      <c r="AT190" s="20" t="s">
        <v>154</v>
      </c>
      <c r="AU190" s="20" t="s">
        <v>83</v>
      </c>
    </row>
    <row r="191" s="2" customFormat="1" ht="24.15" customHeight="1">
      <c r="A191" s="41"/>
      <c r="B191" s="42"/>
      <c r="C191" s="208" t="s">
        <v>366</v>
      </c>
      <c r="D191" s="208" t="s">
        <v>148</v>
      </c>
      <c r="E191" s="209" t="s">
        <v>1486</v>
      </c>
      <c r="F191" s="210" t="s">
        <v>1487</v>
      </c>
      <c r="G191" s="211" t="s">
        <v>269</v>
      </c>
      <c r="H191" s="212">
        <v>10</v>
      </c>
      <c r="I191" s="213"/>
      <c r="J191" s="214">
        <f>ROUND(I191*H191,2)</f>
        <v>0</v>
      </c>
      <c r="K191" s="215"/>
      <c r="L191" s="47"/>
      <c r="M191" s="216" t="s">
        <v>19</v>
      </c>
      <c r="N191" s="217" t="s">
        <v>44</v>
      </c>
      <c r="O191" s="87"/>
      <c r="P191" s="218">
        <f>O191*H191</f>
        <v>0</v>
      </c>
      <c r="Q191" s="218">
        <v>0</v>
      </c>
      <c r="R191" s="218">
        <f>Q191*H191</f>
        <v>0</v>
      </c>
      <c r="S191" s="218">
        <v>0</v>
      </c>
      <c r="T191" s="219">
        <f>S191*H191</f>
        <v>0</v>
      </c>
      <c r="U191" s="41"/>
      <c r="V191" s="41"/>
      <c r="W191" s="41"/>
      <c r="X191" s="41"/>
      <c r="Y191" s="41"/>
      <c r="Z191" s="41"/>
      <c r="AA191" s="41"/>
      <c r="AB191" s="41"/>
      <c r="AC191" s="41"/>
      <c r="AD191" s="41"/>
      <c r="AE191" s="41"/>
      <c r="AR191" s="220" t="s">
        <v>152</v>
      </c>
      <c r="AT191" s="220" t="s">
        <v>148</v>
      </c>
      <c r="AU191" s="220" t="s">
        <v>83</v>
      </c>
      <c r="AY191" s="20" t="s">
        <v>146</v>
      </c>
      <c r="BE191" s="221">
        <f>IF(N191="základní",J191,0)</f>
        <v>0</v>
      </c>
      <c r="BF191" s="221">
        <f>IF(N191="snížená",J191,0)</f>
        <v>0</v>
      </c>
      <c r="BG191" s="221">
        <f>IF(N191="zákl. přenesená",J191,0)</f>
        <v>0</v>
      </c>
      <c r="BH191" s="221">
        <f>IF(N191="sníž. přenesená",J191,0)</f>
        <v>0</v>
      </c>
      <c r="BI191" s="221">
        <f>IF(N191="nulová",J191,0)</f>
        <v>0</v>
      </c>
      <c r="BJ191" s="20" t="s">
        <v>81</v>
      </c>
      <c r="BK191" s="221">
        <f>ROUND(I191*H191,2)</f>
        <v>0</v>
      </c>
      <c r="BL191" s="20" t="s">
        <v>152</v>
      </c>
      <c r="BM191" s="220" t="s">
        <v>1488</v>
      </c>
    </row>
    <row r="192" s="2" customFormat="1">
      <c r="A192" s="41"/>
      <c r="B192" s="42"/>
      <c r="C192" s="43"/>
      <c r="D192" s="222" t="s">
        <v>154</v>
      </c>
      <c r="E192" s="43"/>
      <c r="F192" s="223" t="s">
        <v>1489</v>
      </c>
      <c r="G192" s="43"/>
      <c r="H192" s="43"/>
      <c r="I192" s="224"/>
      <c r="J192" s="43"/>
      <c r="K192" s="43"/>
      <c r="L192" s="47"/>
      <c r="M192" s="225"/>
      <c r="N192" s="226"/>
      <c r="O192" s="87"/>
      <c r="P192" s="87"/>
      <c r="Q192" s="87"/>
      <c r="R192" s="87"/>
      <c r="S192" s="87"/>
      <c r="T192" s="88"/>
      <c r="U192" s="41"/>
      <c r="V192" s="41"/>
      <c r="W192" s="41"/>
      <c r="X192" s="41"/>
      <c r="Y192" s="41"/>
      <c r="Z192" s="41"/>
      <c r="AA192" s="41"/>
      <c r="AB192" s="41"/>
      <c r="AC192" s="41"/>
      <c r="AD192" s="41"/>
      <c r="AE192" s="41"/>
      <c r="AT192" s="20" t="s">
        <v>154</v>
      </c>
      <c r="AU192" s="20" t="s">
        <v>83</v>
      </c>
    </row>
    <row r="193" s="2" customFormat="1" ht="24.15" customHeight="1">
      <c r="A193" s="41"/>
      <c r="B193" s="42"/>
      <c r="C193" s="208" t="s">
        <v>371</v>
      </c>
      <c r="D193" s="208" t="s">
        <v>148</v>
      </c>
      <c r="E193" s="209" t="s">
        <v>1490</v>
      </c>
      <c r="F193" s="210" t="s">
        <v>1491</v>
      </c>
      <c r="G193" s="211" t="s">
        <v>269</v>
      </c>
      <c r="H193" s="212">
        <v>10</v>
      </c>
      <c r="I193" s="213"/>
      <c r="J193" s="214">
        <f>ROUND(I193*H193,2)</f>
        <v>0</v>
      </c>
      <c r="K193" s="215"/>
      <c r="L193" s="47"/>
      <c r="M193" s="216" t="s">
        <v>19</v>
      </c>
      <c r="N193" s="217" t="s">
        <v>44</v>
      </c>
      <c r="O193" s="87"/>
      <c r="P193" s="218">
        <f>O193*H193</f>
        <v>0</v>
      </c>
      <c r="Q193" s="218">
        <v>0.035349999999999999</v>
      </c>
      <c r="R193" s="218">
        <f>Q193*H193</f>
        <v>0.35349999999999998</v>
      </c>
      <c r="S193" s="218">
        <v>0</v>
      </c>
      <c r="T193" s="219">
        <f>S193*H193</f>
        <v>0</v>
      </c>
      <c r="U193" s="41"/>
      <c r="V193" s="41"/>
      <c r="W193" s="41"/>
      <c r="X193" s="41"/>
      <c r="Y193" s="41"/>
      <c r="Z193" s="41"/>
      <c r="AA193" s="41"/>
      <c r="AB193" s="41"/>
      <c r="AC193" s="41"/>
      <c r="AD193" s="41"/>
      <c r="AE193" s="41"/>
      <c r="AR193" s="220" t="s">
        <v>152</v>
      </c>
      <c r="AT193" s="220" t="s">
        <v>148</v>
      </c>
      <c r="AU193" s="220" t="s">
        <v>83</v>
      </c>
      <c r="AY193" s="20" t="s">
        <v>146</v>
      </c>
      <c r="BE193" s="221">
        <f>IF(N193="základní",J193,0)</f>
        <v>0</v>
      </c>
      <c r="BF193" s="221">
        <f>IF(N193="snížená",J193,0)</f>
        <v>0</v>
      </c>
      <c r="BG193" s="221">
        <f>IF(N193="zákl. přenesená",J193,0)</f>
        <v>0</v>
      </c>
      <c r="BH193" s="221">
        <f>IF(N193="sníž. přenesená",J193,0)</f>
        <v>0</v>
      </c>
      <c r="BI193" s="221">
        <f>IF(N193="nulová",J193,0)</f>
        <v>0</v>
      </c>
      <c r="BJ193" s="20" t="s">
        <v>81</v>
      </c>
      <c r="BK193" s="221">
        <f>ROUND(I193*H193,2)</f>
        <v>0</v>
      </c>
      <c r="BL193" s="20" t="s">
        <v>152</v>
      </c>
      <c r="BM193" s="220" t="s">
        <v>1492</v>
      </c>
    </row>
    <row r="194" s="2" customFormat="1">
      <c r="A194" s="41"/>
      <c r="B194" s="42"/>
      <c r="C194" s="43"/>
      <c r="D194" s="222" t="s">
        <v>154</v>
      </c>
      <c r="E194" s="43"/>
      <c r="F194" s="223" t="s">
        <v>1493</v>
      </c>
      <c r="G194" s="43"/>
      <c r="H194" s="43"/>
      <c r="I194" s="224"/>
      <c r="J194" s="43"/>
      <c r="K194" s="43"/>
      <c r="L194" s="47"/>
      <c r="M194" s="225"/>
      <c r="N194" s="226"/>
      <c r="O194" s="87"/>
      <c r="P194" s="87"/>
      <c r="Q194" s="87"/>
      <c r="R194" s="87"/>
      <c r="S194" s="87"/>
      <c r="T194" s="88"/>
      <c r="U194" s="41"/>
      <c r="V194" s="41"/>
      <c r="W194" s="41"/>
      <c r="X194" s="41"/>
      <c r="Y194" s="41"/>
      <c r="Z194" s="41"/>
      <c r="AA194" s="41"/>
      <c r="AB194" s="41"/>
      <c r="AC194" s="41"/>
      <c r="AD194" s="41"/>
      <c r="AE194" s="41"/>
      <c r="AT194" s="20" t="s">
        <v>154</v>
      </c>
      <c r="AU194" s="20" t="s">
        <v>83</v>
      </c>
    </row>
    <row r="195" s="12" customFormat="1" ht="22.8" customHeight="1">
      <c r="A195" s="12"/>
      <c r="B195" s="192"/>
      <c r="C195" s="193"/>
      <c r="D195" s="194" t="s">
        <v>72</v>
      </c>
      <c r="E195" s="206" t="s">
        <v>582</v>
      </c>
      <c r="F195" s="206" t="s">
        <v>583</v>
      </c>
      <c r="G195" s="193"/>
      <c r="H195" s="193"/>
      <c r="I195" s="196"/>
      <c r="J195" s="207">
        <f>BK195</f>
        <v>0</v>
      </c>
      <c r="K195" s="193"/>
      <c r="L195" s="198"/>
      <c r="M195" s="199"/>
      <c r="N195" s="200"/>
      <c r="O195" s="200"/>
      <c r="P195" s="201">
        <f>SUM(P196:P199)</f>
        <v>0</v>
      </c>
      <c r="Q195" s="200"/>
      <c r="R195" s="201">
        <f>SUM(R196:R199)</f>
        <v>0</v>
      </c>
      <c r="S195" s="200"/>
      <c r="T195" s="202">
        <f>SUM(T196:T199)</f>
        <v>0</v>
      </c>
      <c r="U195" s="12"/>
      <c r="V195" s="12"/>
      <c r="W195" s="12"/>
      <c r="X195" s="12"/>
      <c r="Y195" s="12"/>
      <c r="Z195" s="12"/>
      <c r="AA195" s="12"/>
      <c r="AB195" s="12"/>
      <c r="AC195" s="12"/>
      <c r="AD195" s="12"/>
      <c r="AE195" s="12"/>
      <c r="AR195" s="203" t="s">
        <v>81</v>
      </c>
      <c r="AT195" s="204" t="s">
        <v>72</v>
      </c>
      <c r="AU195" s="204" t="s">
        <v>81</v>
      </c>
      <c r="AY195" s="203" t="s">
        <v>146</v>
      </c>
      <c r="BK195" s="205">
        <f>SUM(BK196:BK199)</f>
        <v>0</v>
      </c>
    </row>
    <row r="196" s="2" customFormat="1" ht="24.15" customHeight="1">
      <c r="A196" s="41"/>
      <c r="B196" s="42"/>
      <c r="C196" s="208" t="s">
        <v>377</v>
      </c>
      <c r="D196" s="208" t="s">
        <v>148</v>
      </c>
      <c r="E196" s="209" t="s">
        <v>1494</v>
      </c>
      <c r="F196" s="210" t="s">
        <v>1495</v>
      </c>
      <c r="G196" s="211" t="s">
        <v>223</v>
      </c>
      <c r="H196" s="212">
        <v>6.9930000000000003</v>
      </c>
      <c r="I196" s="213"/>
      <c r="J196" s="214">
        <f>ROUND(I196*H196,2)</f>
        <v>0</v>
      </c>
      <c r="K196" s="215"/>
      <c r="L196" s="47"/>
      <c r="M196" s="216" t="s">
        <v>19</v>
      </c>
      <c r="N196" s="217" t="s">
        <v>44</v>
      </c>
      <c r="O196" s="87"/>
      <c r="P196" s="218">
        <f>O196*H196</f>
        <v>0</v>
      </c>
      <c r="Q196" s="218">
        <v>0</v>
      </c>
      <c r="R196" s="218">
        <f>Q196*H196</f>
        <v>0</v>
      </c>
      <c r="S196" s="218">
        <v>0</v>
      </c>
      <c r="T196" s="219">
        <f>S196*H196</f>
        <v>0</v>
      </c>
      <c r="U196" s="41"/>
      <c r="V196" s="41"/>
      <c r="W196" s="41"/>
      <c r="X196" s="41"/>
      <c r="Y196" s="41"/>
      <c r="Z196" s="41"/>
      <c r="AA196" s="41"/>
      <c r="AB196" s="41"/>
      <c r="AC196" s="41"/>
      <c r="AD196" s="41"/>
      <c r="AE196" s="41"/>
      <c r="AR196" s="220" t="s">
        <v>152</v>
      </c>
      <c r="AT196" s="220" t="s">
        <v>148</v>
      </c>
      <c r="AU196" s="220" t="s">
        <v>83</v>
      </c>
      <c r="AY196" s="20" t="s">
        <v>146</v>
      </c>
      <c r="BE196" s="221">
        <f>IF(N196="základní",J196,0)</f>
        <v>0</v>
      </c>
      <c r="BF196" s="221">
        <f>IF(N196="snížená",J196,0)</f>
        <v>0</v>
      </c>
      <c r="BG196" s="221">
        <f>IF(N196="zákl. přenesená",J196,0)</f>
        <v>0</v>
      </c>
      <c r="BH196" s="221">
        <f>IF(N196="sníž. přenesená",J196,0)</f>
        <v>0</v>
      </c>
      <c r="BI196" s="221">
        <f>IF(N196="nulová",J196,0)</f>
        <v>0</v>
      </c>
      <c r="BJ196" s="20" t="s">
        <v>81</v>
      </c>
      <c r="BK196" s="221">
        <f>ROUND(I196*H196,2)</f>
        <v>0</v>
      </c>
      <c r="BL196" s="20" t="s">
        <v>152</v>
      </c>
      <c r="BM196" s="220" t="s">
        <v>1496</v>
      </c>
    </row>
    <row r="197" s="2" customFormat="1">
      <c r="A197" s="41"/>
      <c r="B197" s="42"/>
      <c r="C197" s="43"/>
      <c r="D197" s="222" t="s">
        <v>154</v>
      </c>
      <c r="E197" s="43"/>
      <c r="F197" s="223" t="s">
        <v>1497</v>
      </c>
      <c r="G197" s="43"/>
      <c r="H197" s="43"/>
      <c r="I197" s="224"/>
      <c r="J197" s="43"/>
      <c r="K197" s="43"/>
      <c r="L197" s="47"/>
      <c r="M197" s="225"/>
      <c r="N197" s="226"/>
      <c r="O197" s="87"/>
      <c r="P197" s="87"/>
      <c r="Q197" s="87"/>
      <c r="R197" s="87"/>
      <c r="S197" s="87"/>
      <c r="T197" s="88"/>
      <c r="U197" s="41"/>
      <c r="V197" s="41"/>
      <c r="W197" s="41"/>
      <c r="X197" s="41"/>
      <c r="Y197" s="41"/>
      <c r="Z197" s="41"/>
      <c r="AA197" s="41"/>
      <c r="AB197" s="41"/>
      <c r="AC197" s="41"/>
      <c r="AD197" s="41"/>
      <c r="AE197" s="41"/>
      <c r="AT197" s="20" t="s">
        <v>154</v>
      </c>
      <c r="AU197" s="20" t="s">
        <v>83</v>
      </c>
    </row>
    <row r="198" s="2" customFormat="1" ht="24.15" customHeight="1">
      <c r="A198" s="41"/>
      <c r="B198" s="42"/>
      <c r="C198" s="208" t="s">
        <v>383</v>
      </c>
      <c r="D198" s="208" t="s">
        <v>148</v>
      </c>
      <c r="E198" s="209" t="s">
        <v>1498</v>
      </c>
      <c r="F198" s="210" t="s">
        <v>1499</v>
      </c>
      <c r="G198" s="211" t="s">
        <v>223</v>
      </c>
      <c r="H198" s="212">
        <v>6.9930000000000003</v>
      </c>
      <c r="I198" s="213"/>
      <c r="J198" s="214">
        <f>ROUND(I198*H198,2)</f>
        <v>0</v>
      </c>
      <c r="K198" s="215"/>
      <c r="L198" s="47"/>
      <c r="M198" s="216" t="s">
        <v>19</v>
      </c>
      <c r="N198" s="217" t="s">
        <v>44</v>
      </c>
      <c r="O198" s="87"/>
      <c r="P198" s="218">
        <f>O198*H198</f>
        <v>0</v>
      </c>
      <c r="Q198" s="218">
        <v>0</v>
      </c>
      <c r="R198" s="218">
        <f>Q198*H198</f>
        <v>0</v>
      </c>
      <c r="S198" s="218">
        <v>0</v>
      </c>
      <c r="T198" s="219">
        <f>S198*H198</f>
        <v>0</v>
      </c>
      <c r="U198" s="41"/>
      <c r="V198" s="41"/>
      <c r="W198" s="41"/>
      <c r="X198" s="41"/>
      <c r="Y198" s="41"/>
      <c r="Z198" s="41"/>
      <c r="AA198" s="41"/>
      <c r="AB198" s="41"/>
      <c r="AC198" s="41"/>
      <c r="AD198" s="41"/>
      <c r="AE198" s="41"/>
      <c r="AR198" s="220" t="s">
        <v>152</v>
      </c>
      <c r="AT198" s="220" t="s">
        <v>148</v>
      </c>
      <c r="AU198" s="220" t="s">
        <v>83</v>
      </c>
      <c r="AY198" s="20" t="s">
        <v>146</v>
      </c>
      <c r="BE198" s="221">
        <f>IF(N198="základní",J198,0)</f>
        <v>0</v>
      </c>
      <c r="BF198" s="221">
        <f>IF(N198="snížená",J198,0)</f>
        <v>0</v>
      </c>
      <c r="BG198" s="221">
        <f>IF(N198="zákl. přenesená",J198,0)</f>
        <v>0</v>
      </c>
      <c r="BH198" s="221">
        <f>IF(N198="sníž. přenesená",J198,0)</f>
        <v>0</v>
      </c>
      <c r="BI198" s="221">
        <f>IF(N198="nulová",J198,0)</f>
        <v>0</v>
      </c>
      <c r="BJ198" s="20" t="s">
        <v>81</v>
      </c>
      <c r="BK198" s="221">
        <f>ROUND(I198*H198,2)</f>
        <v>0</v>
      </c>
      <c r="BL198" s="20" t="s">
        <v>152</v>
      </c>
      <c r="BM198" s="220" t="s">
        <v>1500</v>
      </c>
    </row>
    <row r="199" s="2" customFormat="1">
      <c r="A199" s="41"/>
      <c r="B199" s="42"/>
      <c r="C199" s="43"/>
      <c r="D199" s="222" t="s">
        <v>154</v>
      </c>
      <c r="E199" s="43"/>
      <c r="F199" s="223" t="s">
        <v>1501</v>
      </c>
      <c r="G199" s="43"/>
      <c r="H199" s="43"/>
      <c r="I199" s="224"/>
      <c r="J199" s="43"/>
      <c r="K199" s="43"/>
      <c r="L199" s="47"/>
      <c r="M199" s="272"/>
      <c r="N199" s="273"/>
      <c r="O199" s="274"/>
      <c r="P199" s="274"/>
      <c r="Q199" s="274"/>
      <c r="R199" s="274"/>
      <c r="S199" s="274"/>
      <c r="T199" s="275"/>
      <c r="U199" s="41"/>
      <c r="V199" s="41"/>
      <c r="W199" s="41"/>
      <c r="X199" s="41"/>
      <c r="Y199" s="41"/>
      <c r="Z199" s="41"/>
      <c r="AA199" s="41"/>
      <c r="AB199" s="41"/>
      <c r="AC199" s="41"/>
      <c r="AD199" s="41"/>
      <c r="AE199" s="41"/>
      <c r="AT199" s="20" t="s">
        <v>154</v>
      </c>
      <c r="AU199" s="20" t="s">
        <v>83</v>
      </c>
    </row>
    <row r="200" s="2" customFormat="1" ht="6.96" customHeight="1">
      <c r="A200" s="41"/>
      <c r="B200" s="62"/>
      <c r="C200" s="63"/>
      <c r="D200" s="63"/>
      <c r="E200" s="63"/>
      <c r="F200" s="63"/>
      <c r="G200" s="63"/>
      <c r="H200" s="63"/>
      <c r="I200" s="63"/>
      <c r="J200" s="63"/>
      <c r="K200" s="63"/>
      <c r="L200" s="47"/>
      <c r="M200" s="41"/>
      <c r="O200" s="41"/>
      <c r="P200" s="41"/>
      <c r="Q200" s="41"/>
      <c r="R200" s="41"/>
      <c r="S200" s="41"/>
      <c r="T200" s="41"/>
      <c r="U200" s="41"/>
      <c r="V200" s="41"/>
      <c r="W200" s="41"/>
      <c r="X200" s="41"/>
      <c r="Y200" s="41"/>
      <c r="Z200" s="41"/>
      <c r="AA200" s="41"/>
      <c r="AB200" s="41"/>
      <c r="AC200" s="41"/>
      <c r="AD200" s="41"/>
      <c r="AE200" s="41"/>
    </row>
  </sheetData>
  <sheetProtection sheet="1" autoFilter="0" formatColumns="0" formatRows="0" objects="1" scenarios="1" spinCount="100000" saltValue="PrJIaWWAWGcMTMzkQzWdoVtVBaTJPPKXfdpSs7GnEbm3AQH0anJ9nOMG32pOBS47vFjw2Pv1hD9wpYgly8mxXw==" hashValue="WCg5WSvgAGQwPix4S3N+Gy4Kr5whoYumVxAIh16XS7QCvkKVKWj1g+VU05kJa5NG5MfjL3G01QLPaLrq9HH5Ww==" algorithmName="SHA-512" password="CC35"/>
  <autoFilter ref="C83:K199"/>
  <mergeCells count="9">
    <mergeCell ref="E7:H7"/>
    <mergeCell ref="E9:H9"/>
    <mergeCell ref="E18:H18"/>
    <mergeCell ref="E27:H27"/>
    <mergeCell ref="E48:H48"/>
    <mergeCell ref="E50:H50"/>
    <mergeCell ref="E74:H74"/>
    <mergeCell ref="E76:H76"/>
    <mergeCell ref="L2:V2"/>
  </mergeCells>
  <hyperlinks>
    <hyperlink ref="F88" r:id="rId1" display="https://podminky.urs.cz/item/CS_URS_2023_02/119001401"/>
    <hyperlink ref="F93" r:id="rId2" display="https://podminky.urs.cz/item/CS_URS_2023_02/119001411"/>
    <hyperlink ref="F96" r:id="rId3" display="https://podminky.urs.cz/item/CS_URS_2023_02/119001412"/>
    <hyperlink ref="F99" r:id="rId4" display="https://podminky.urs.cz/item/CS_URS_2023_02/119001421"/>
    <hyperlink ref="F106" r:id="rId5" display="https://podminky.urs.cz/item/CS_URS_2023_02/132254205"/>
    <hyperlink ref="F120" r:id="rId6" display="https://podminky.urs.cz/item/CS_URS_2023_02/132354205"/>
    <hyperlink ref="F123" r:id="rId7" display="https://podminky.urs.cz/item/CS_URS_2023_02/132454205"/>
    <hyperlink ref="F126" r:id="rId8" display="https://podminky.urs.cz/item/CS_URS_2023_02/138511201"/>
    <hyperlink ref="F129" r:id="rId9" display="https://podminky.urs.cz/item/CS_URS_2023_02/139001101"/>
    <hyperlink ref="F132" r:id="rId10" display="https://podminky.urs.cz/item/CS_URS_2023_02/151101101"/>
    <hyperlink ref="F135" r:id="rId11" display="https://podminky.urs.cz/item/CS_URS_2023_02/151101102"/>
    <hyperlink ref="F138" r:id="rId12" display="https://podminky.urs.cz/item/CS_URS_2023_02/151101111"/>
    <hyperlink ref="F140" r:id="rId13" display="https://podminky.urs.cz/item/CS_URS_2023_02/151101112"/>
    <hyperlink ref="F142" r:id="rId14" display="https://podminky.urs.cz/item/CS_URS_2023_02/162251102"/>
    <hyperlink ref="F145" r:id="rId15" display="https://podminky.urs.cz/item/CS_URS_2023_02/162351123"/>
    <hyperlink ref="F147" r:id="rId16" display="https://podminky.urs.cz/item/CS_URS_2023_02/167151103"/>
    <hyperlink ref="F149" r:id="rId17" display="https://podminky.urs.cz/item/CS_URS_2023_02/174151101"/>
    <hyperlink ref="F154" r:id="rId18" display="https://podminky.urs.cz/item/CS_URS_2023_02/175151101"/>
    <hyperlink ref="F164" r:id="rId19" display="https://podminky.urs.cz/item/CS_URS_2023_02/451541111"/>
    <hyperlink ref="F167" r:id="rId20" display="https://podminky.urs.cz/item/CS_URS_2023_02/452312131"/>
    <hyperlink ref="F171" r:id="rId21" display="https://podminky.urs.cz/item/CS_URS_2023_02/831312121"/>
    <hyperlink ref="F175" r:id="rId22" display="https://podminky.urs.cz/item/CS_URS_2023_02/837312221"/>
    <hyperlink ref="F184" r:id="rId23" display="https://podminky.urs.cz/item/CS_URS_2023_02/877315211"/>
    <hyperlink ref="F186" r:id="rId24" display="https://podminky.urs.cz/item/CS_URS_2023_02/894812111"/>
    <hyperlink ref="F188" r:id="rId25" display="https://podminky.urs.cz/item/CS_URS_2023_02/894812133"/>
    <hyperlink ref="F190" r:id="rId26" display="https://podminky.urs.cz/item/CS_URS_2023_02/894812141"/>
    <hyperlink ref="F192" r:id="rId27" display="https://podminky.urs.cz/item/CS_URS_2023_02/894812149"/>
    <hyperlink ref="F194" r:id="rId28" display="https://podminky.urs.cz/item/CS_URS_2023_02/894812163"/>
    <hyperlink ref="F197" r:id="rId29" display="https://podminky.urs.cz/item/CS_URS_2023_02/998275101"/>
    <hyperlink ref="F199" r:id="rId30" display="https://podminky.urs.cz/item/CS_URS_2023_02/998275124"/>
  </hyperlinks>
  <pageMargins left="0.39375" right="0.39375" top="0.39375" bottom="0.39375" header="0" footer="0"/>
  <pageSetup paperSize="9" orientation="landscape" blackAndWhite="1" fitToHeight="100"/>
  <headerFooter>
    <oddFooter>&amp;CStrana &amp;P z &amp;N</oddFooter>
  </headerFooter>
  <drawing r:id="rId3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98</v>
      </c>
    </row>
    <row r="3" s="1" customFormat="1" ht="6.96" customHeight="1">
      <c r="B3" s="131"/>
      <c r="C3" s="132"/>
      <c r="D3" s="132"/>
      <c r="E3" s="132"/>
      <c r="F3" s="132"/>
      <c r="G3" s="132"/>
      <c r="H3" s="132"/>
      <c r="I3" s="132"/>
      <c r="J3" s="132"/>
      <c r="K3" s="132"/>
      <c r="L3" s="23"/>
      <c r="AT3" s="20" t="s">
        <v>83</v>
      </c>
    </row>
    <row r="4" s="1" customFormat="1" ht="24.96" customHeight="1">
      <c r="B4" s="23"/>
      <c r="D4" s="133" t="s">
        <v>115</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Nové Město na Moravě, Centrum služeb a řemesel ul. Soškova inv. město, rev. 9/24</v>
      </c>
      <c r="F7" s="135"/>
      <c r="G7" s="135"/>
      <c r="H7" s="135"/>
      <c r="L7" s="23"/>
    </row>
    <row r="8" s="2" customFormat="1" ht="12" customHeight="1">
      <c r="A8" s="41"/>
      <c r="B8" s="47"/>
      <c r="C8" s="41"/>
      <c r="D8" s="135" t="s">
        <v>116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1502</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23. 11. 2021</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34</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37</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39</v>
      </c>
      <c r="E30" s="41"/>
      <c r="F30" s="41"/>
      <c r="G30" s="41"/>
      <c r="H30" s="41"/>
      <c r="I30" s="41"/>
      <c r="J30" s="147">
        <f>ROUND(J84,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41</v>
      </c>
      <c r="G32" s="41"/>
      <c r="H32" s="41"/>
      <c r="I32" s="148" t="s">
        <v>40</v>
      </c>
      <c r="J32" s="148" t="s">
        <v>42</v>
      </c>
      <c r="K32" s="41"/>
      <c r="L32" s="137"/>
      <c r="S32" s="41"/>
      <c r="T32" s="41"/>
      <c r="U32" s="41"/>
      <c r="V32" s="41"/>
      <c r="W32" s="41"/>
      <c r="X32" s="41"/>
      <c r="Y32" s="41"/>
      <c r="Z32" s="41"/>
      <c r="AA32" s="41"/>
      <c r="AB32" s="41"/>
      <c r="AC32" s="41"/>
      <c r="AD32" s="41"/>
      <c r="AE32" s="41"/>
    </row>
    <row r="33" s="2" customFormat="1" ht="14.4" customHeight="1">
      <c r="A33" s="41"/>
      <c r="B33" s="47"/>
      <c r="C33" s="41"/>
      <c r="D33" s="149" t="s">
        <v>43</v>
      </c>
      <c r="E33" s="135" t="s">
        <v>44</v>
      </c>
      <c r="F33" s="150">
        <f>ROUND((SUM(BE84:BE178)),  2)</f>
        <v>0</v>
      </c>
      <c r="G33" s="41"/>
      <c r="H33" s="41"/>
      <c r="I33" s="151">
        <v>0.20999999999999999</v>
      </c>
      <c r="J33" s="150">
        <f>ROUND(((SUM(BE84:BE178))*I33),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45</v>
      </c>
      <c r="F34" s="150">
        <f>ROUND((SUM(BF84:BF178)),  2)</f>
        <v>0</v>
      </c>
      <c r="G34" s="41"/>
      <c r="H34" s="41"/>
      <c r="I34" s="151">
        <v>0.14999999999999999</v>
      </c>
      <c r="J34" s="150">
        <f>ROUND(((SUM(BF84:BF178))*I34),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46</v>
      </c>
      <c r="F35" s="150">
        <f>ROUND((SUM(BG84:BG178)),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47</v>
      </c>
      <c r="F36" s="150">
        <f>ROUND((SUM(BH84:BH178)),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48</v>
      </c>
      <c r="F37" s="150">
        <f>ROUND((SUM(BI84:BI178)),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49</v>
      </c>
      <c r="E39" s="154"/>
      <c r="F39" s="154"/>
      <c r="G39" s="155" t="s">
        <v>50</v>
      </c>
      <c r="H39" s="156" t="s">
        <v>51</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118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Nové Město na Moravě, Centrum služeb a řemesel ul. Soškova inv. město, rev. 9/24</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116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314 - Přípojky dešťové kanalizace</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Nové Město na Moravě</v>
      </c>
      <c r="G52" s="43"/>
      <c r="H52" s="43"/>
      <c r="I52" s="35" t="s">
        <v>23</v>
      </c>
      <c r="J52" s="75" t="str">
        <f>IF(J12="","",J12)</f>
        <v>23. 11. 2021</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Město Nové Město na Moravě</v>
      </c>
      <c r="G54" s="43"/>
      <c r="H54" s="43"/>
      <c r="I54" s="35" t="s">
        <v>31</v>
      </c>
      <c r="J54" s="39" t="str">
        <f>E21</f>
        <v>Ing. Josef Novotný AQA-CLEAN</v>
      </c>
      <c r="K54" s="43"/>
      <c r="L54" s="137"/>
      <c r="S54" s="41"/>
      <c r="T54" s="41"/>
      <c r="U54" s="41"/>
      <c r="V54" s="41"/>
      <c r="W54" s="41"/>
      <c r="X54" s="41"/>
      <c r="Y54" s="41"/>
      <c r="Z54" s="41"/>
      <c r="AA54" s="41"/>
      <c r="AB54" s="41"/>
      <c r="AC54" s="41"/>
      <c r="AD54" s="41"/>
      <c r="AE54" s="41"/>
    </row>
    <row r="55" s="2" customFormat="1" ht="25.65" customHeight="1">
      <c r="A55" s="41"/>
      <c r="B55" s="42"/>
      <c r="C55" s="35" t="s">
        <v>29</v>
      </c>
      <c r="D55" s="43"/>
      <c r="E55" s="43"/>
      <c r="F55" s="30" t="str">
        <f>IF(E18="","",E18)</f>
        <v>Vyplň údaj</v>
      </c>
      <c r="G55" s="43"/>
      <c r="H55" s="43"/>
      <c r="I55" s="35" t="s">
        <v>36</v>
      </c>
      <c r="J55" s="39" t="str">
        <f>E24</f>
        <v>Ing. Josef Novotný AQA-CLEAN</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119</v>
      </c>
      <c r="D57" s="165"/>
      <c r="E57" s="165"/>
      <c r="F57" s="165"/>
      <c r="G57" s="165"/>
      <c r="H57" s="165"/>
      <c r="I57" s="165"/>
      <c r="J57" s="166" t="s">
        <v>120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71</v>
      </c>
      <c r="D59" s="43"/>
      <c r="E59" s="43"/>
      <c r="F59" s="43"/>
      <c r="G59" s="43"/>
      <c r="H59" s="43"/>
      <c r="I59" s="43"/>
      <c r="J59" s="105">
        <f>J84</f>
        <v>0</v>
      </c>
      <c r="K59" s="43"/>
      <c r="L59" s="137"/>
      <c r="S59" s="41"/>
      <c r="T59" s="41"/>
      <c r="U59" s="41"/>
      <c r="V59" s="41"/>
      <c r="W59" s="41"/>
      <c r="X59" s="41"/>
      <c r="Y59" s="41"/>
      <c r="Z59" s="41"/>
      <c r="AA59" s="41"/>
      <c r="AB59" s="41"/>
      <c r="AC59" s="41"/>
      <c r="AD59" s="41"/>
      <c r="AE59" s="41"/>
      <c r="AU59" s="20" t="s">
        <v>121</v>
      </c>
    </row>
    <row r="60" s="9" customFormat="1" ht="24.96" customHeight="1">
      <c r="A60" s="9"/>
      <c r="B60" s="168"/>
      <c r="C60" s="169"/>
      <c r="D60" s="170" t="s">
        <v>122</v>
      </c>
      <c r="E60" s="171"/>
      <c r="F60" s="171"/>
      <c r="G60" s="171"/>
      <c r="H60" s="171"/>
      <c r="I60" s="171"/>
      <c r="J60" s="172">
        <f>J85</f>
        <v>0</v>
      </c>
      <c r="K60" s="169"/>
      <c r="L60" s="173"/>
      <c r="S60" s="9"/>
      <c r="T60" s="9"/>
      <c r="U60" s="9"/>
      <c r="V60" s="9"/>
      <c r="W60" s="9"/>
      <c r="X60" s="9"/>
      <c r="Y60" s="9"/>
      <c r="Z60" s="9"/>
      <c r="AA60" s="9"/>
      <c r="AB60" s="9"/>
      <c r="AC60" s="9"/>
      <c r="AD60" s="9"/>
      <c r="AE60" s="9"/>
    </row>
    <row r="61" s="10" customFormat="1" ht="19.92" customHeight="1">
      <c r="A61" s="10"/>
      <c r="B61" s="174"/>
      <c r="C61" s="175"/>
      <c r="D61" s="176" t="s">
        <v>123</v>
      </c>
      <c r="E61" s="177"/>
      <c r="F61" s="177"/>
      <c r="G61" s="177"/>
      <c r="H61" s="177"/>
      <c r="I61" s="177"/>
      <c r="J61" s="178">
        <f>J86</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125</v>
      </c>
      <c r="E62" s="177"/>
      <c r="F62" s="177"/>
      <c r="G62" s="177"/>
      <c r="H62" s="177"/>
      <c r="I62" s="177"/>
      <c r="J62" s="178">
        <f>J148</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127</v>
      </c>
      <c r="E63" s="177"/>
      <c r="F63" s="177"/>
      <c r="G63" s="177"/>
      <c r="H63" s="177"/>
      <c r="I63" s="177"/>
      <c r="J63" s="178">
        <f>J152</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130</v>
      </c>
      <c r="E64" s="177"/>
      <c r="F64" s="177"/>
      <c r="G64" s="177"/>
      <c r="H64" s="177"/>
      <c r="I64" s="177"/>
      <c r="J64" s="178">
        <f>J174</f>
        <v>0</v>
      </c>
      <c r="K64" s="175"/>
      <c r="L64" s="179"/>
      <c r="S64" s="10"/>
      <c r="T64" s="10"/>
      <c r="U64" s="10"/>
      <c r="V64" s="10"/>
      <c r="W64" s="10"/>
      <c r="X64" s="10"/>
      <c r="Y64" s="10"/>
      <c r="Z64" s="10"/>
      <c r="AA64" s="10"/>
      <c r="AB64" s="10"/>
      <c r="AC64" s="10"/>
      <c r="AD64" s="10"/>
      <c r="AE64" s="10"/>
    </row>
    <row r="65" s="2" customFormat="1" ht="21.84" customHeight="1">
      <c r="A65" s="41"/>
      <c r="B65" s="42"/>
      <c r="C65" s="43"/>
      <c r="D65" s="43"/>
      <c r="E65" s="43"/>
      <c r="F65" s="43"/>
      <c r="G65" s="43"/>
      <c r="H65" s="43"/>
      <c r="I65" s="43"/>
      <c r="J65" s="43"/>
      <c r="K65" s="43"/>
      <c r="L65" s="137"/>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37"/>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37"/>
      <c r="S70" s="41"/>
      <c r="T70" s="41"/>
      <c r="U70" s="41"/>
      <c r="V70" s="41"/>
      <c r="W70" s="41"/>
      <c r="X70" s="41"/>
      <c r="Y70" s="41"/>
      <c r="Z70" s="41"/>
      <c r="AA70" s="41"/>
      <c r="AB70" s="41"/>
      <c r="AC70" s="41"/>
      <c r="AD70" s="41"/>
      <c r="AE70" s="41"/>
    </row>
    <row r="71" s="2" customFormat="1" ht="24.96" customHeight="1">
      <c r="A71" s="41"/>
      <c r="B71" s="42"/>
      <c r="C71" s="26" t="s">
        <v>131</v>
      </c>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6.5" customHeight="1">
      <c r="A74" s="41"/>
      <c r="B74" s="42"/>
      <c r="C74" s="43"/>
      <c r="D74" s="43"/>
      <c r="E74" s="163" t="str">
        <f>E7</f>
        <v>Nové Město na Moravě, Centrum služeb a řemesel ul. Soškova inv. město, rev. 9/24</v>
      </c>
      <c r="F74" s="35"/>
      <c r="G74" s="35"/>
      <c r="H74" s="35"/>
      <c r="I74" s="43"/>
      <c r="J74" s="43"/>
      <c r="K74" s="43"/>
      <c r="L74" s="137"/>
      <c r="S74" s="41"/>
      <c r="T74" s="41"/>
      <c r="U74" s="41"/>
      <c r="V74" s="41"/>
      <c r="W74" s="41"/>
      <c r="X74" s="41"/>
      <c r="Y74" s="41"/>
      <c r="Z74" s="41"/>
      <c r="AA74" s="41"/>
      <c r="AB74" s="41"/>
      <c r="AC74" s="41"/>
      <c r="AD74" s="41"/>
      <c r="AE74" s="41"/>
    </row>
    <row r="75" s="2" customFormat="1" ht="12" customHeight="1">
      <c r="A75" s="41"/>
      <c r="B75" s="42"/>
      <c r="C75" s="35" t="s">
        <v>116</v>
      </c>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6.5" customHeight="1">
      <c r="A76" s="41"/>
      <c r="B76" s="42"/>
      <c r="C76" s="43"/>
      <c r="D76" s="43"/>
      <c r="E76" s="72" t="str">
        <f>E9</f>
        <v>SO 314 - Přípojky dešťové kanalizace</v>
      </c>
      <c r="F76" s="43"/>
      <c r="G76" s="43"/>
      <c r="H76" s="43"/>
      <c r="I76" s="43"/>
      <c r="J76" s="43"/>
      <c r="K76" s="43"/>
      <c r="L76" s="13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2" customHeight="1">
      <c r="A78" s="41"/>
      <c r="B78" s="42"/>
      <c r="C78" s="35" t="s">
        <v>21</v>
      </c>
      <c r="D78" s="43"/>
      <c r="E78" s="43"/>
      <c r="F78" s="30" t="str">
        <f>F12</f>
        <v>Nové Město na Moravě</v>
      </c>
      <c r="G78" s="43"/>
      <c r="H78" s="43"/>
      <c r="I78" s="35" t="s">
        <v>23</v>
      </c>
      <c r="J78" s="75" t="str">
        <f>IF(J12="","",J12)</f>
        <v>23. 11. 2021</v>
      </c>
      <c r="K78" s="43"/>
      <c r="L78" s="13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25.65" customHeight="1">
      <c r="A80" s="41"/>
      <c r="B80" s="42"/>
      <c r="C80" s="35" t="s">
        <v>25</v>
      </c>
      <c r="D80" s="43"/>
      <c r="E80" s="43"/>
      <c r="F80" s="30" t="str">
        <f>E15</f>
        <v>Město Nové Město na Moravě</v>
      </c>
      <c r="G80" s="43"/>
      <c r="H80" s="43"/>
      <c r="I80" s="35" t="s">
        <v>31</v>
      </c>
      <c r="J80" s="39" t="str">
        <f>E21</f>
        <v>Ing. Josef Novotný AQA-CLEAN</v>
      </c>
      <c r="K80" s="43"/>
      <c r="L80" s="137"/>
      <c r="S80" s="41"/>
      <c r="T80" s="41"/>
      <c r="U80" s="41"/>
      <c r="V80" s="41"/>
      <c r="W80" s="41"/>
      <c r="X80" s="41"/>
      <c r="Y80" s="41"/>
      <c r="Z80" s="41"/>
      <c r="AA80" s="41"/>
      <c r="AB80" s="41"/>
      <c r="AC80" s="41"/>
      <c r="AD80" s="41"/>
      <c r="AE80" s="41"/>
    </row>
    <row r="81" s="2" customFormat="1" ht="25.65" customHeight="1">
      <c r="A81" s="41"/>
      <c r="B81" s="42"/>
      <c r="C81" s="35" t="s">
        <v>29</v>
      </c>
      <c r="D81" s="43"/>
      <c r="E81" s="43"/>
      <c r="F81" s="30" t="str">
        <f>IF(E18="","",E18)</f>
        <v>Vyplň údaj</v>
      </c>
      <c r="G81" s="43"/>
      <c r="H81" s="43"/>
      <c r="I81" s="35" t="s">
        <v>36</v>
      </c>
      <c r="J81" s="39" t="str">
        <f>E24</f>
        <v>Ing. Josef Novotný AQA-CLEAN</v>
      </c>
      <c r="K81" s="43"/>
      <c r="L81" s="137"/>
      <c r="S81" s="41"/>
      <c r="T81" s="41"/>
      <c r="U81" s="41"/>
      <c r="V81" s="41"/>
      <c r="W81" s="41"/>
      <c r="X81" s="41"/>
      <c r="Y81" s="41"/>
      <c r="Z81" s="41"/>
      <c r="AA81" s="41"/>
      <c r="AB81" s="41"/>
      <c r="AC81" s="41"/>
      <c r="AD81" s="41"/>
      <c r="AE81" s="41"/>
    </row>
    <row r="82" s="2" customFormat="1" ht="10.32" customHeight="1">
      <c r="A82" s="41"/>
      <c r="B82" s="42"/>
      <c r="C82" s="43"/>
      <c r="D82" s="43"/>
      <c r="E82" s="43"/>
      <c r="F82" s="43"/>
      <c r="G82" s="43"/>
      <c r="H82" s="43"/>
      <c r="I82" s="43"/>
      <c r="J82" s="43"/>
      <c r="K82" s="43"/>
      <c r="L82" s="137"/>
      <c r="S82" s="41"/>
      <c r="T82" s="41"/>
      <c r="U82" s="41"/>
      <c r="V82" s="41"/>
      <c r="W82" s="41"/>
      <c r="X82" s="41"/>
      <c r="Y82" s="41"/>
      <c r="Z82" s="41"/>
      <c r="AA82" s="41"/>
      <c r="AB82" s="41"/>
      <c r="AC82" s="41"/>
      <c r="AD82" s="41"/>
      <c r="AE82" s="41"/>
    </row>
    <row r="83" s="11" customFormat="1" ht="29.28" customHeight="1">
      <c r="A83" s="180"/>
      <c r="B83" s="181"/>
      <c r="C83" s="182" t="s">
        <v>132</v>
      </c>
      <c r="D83" s="183" t="s">
        <v>58</v>
      </c>
      <c r="E83" s="183" t="s">
        <v>54</v>
      </c>
      <c r="F83" s="183" t="s">
        <v>55</v>
      </c>
      <c r="G83" s="183" t="s">
        <v>133</v>
      </c>
      <c r="H83" s="183" t="s">
        <v>134</v>
      </c>
      <c r="I83" s="183" t="s">
        <v>135</v>
      </c>
      <c r="J83" s="184" t="s">
        <v>120</v>
      </c>
      <c r="K83" s="185" t="s">
        <v>136</v>
      </c>
      <c r="L83" s="186"/>
      <c r="M83" s="95" t="s">
        <v>19</v>
      </c>
      <c r="N83" s="96" t="s">
        <v>43</v>
      </c>
      <c r="O83" s="96" t="s">
        <v>137</v>
      </c>
      <c r="P83" s="96" t="s">
        <v>138</v>
      </c>
      <c r="Q83" s="96" t="s">
        <v>139</v>
      </c>
      <c r="R83" s="96" t="s">
        <v>140</v>
      </c>
      <c r="S83" s="96" t="s">
        <v>141</v>
      </c>
      <c r="T83" s="97" t="s">
        <v>142</v>
      </c>
      <c r="U83" s="180"/>
      <c r="V83" s="180"/>
      <c r="W83" s="180"/>
      <c r="X83" s="180"/>
      <c r="Y83" s="180"/>
      <c r="Z83" s="180"/>
      <c r="AA83" s="180"/>
      <c r="AB83" s="180"/>
      <c r="AC83" s="180"/>
      <c r="AD83" s="180"/>
      <c r="AE83" s="180"/>
    </row>
    <row r="84" s="2" customFormat="1" ht="22.8" customHeight="1">
      <c r="A84" s="41"/>
      <c r="B84" s="42"/>
      <c r="C84" s="102" t="s">
        <v>143</v>
      </c>
      <c r="D84" s="43"/>
      <c r="E84" s="43"/>
      <c r="F84" s="43"/>
      <c r="G84" s="43"/>
      <c r="H84" s="43"/>
      <c r="I84" s="43"/>
      <c r="J84" s="187">
        <f>BK84</f>
        <v>0</v>
      </c>
      <c r="K84" s="43"/>
      <c r="L84" s="47"/>
      <c r="M84" s="98"/>
      <c r="N84" s="188"/>
      <c r="O84" s="99"/>
      <c r="P84" s="189">
        <f>P85</f>
        <v>0</v>
      </c>
      <c r="Q84" s="99"/>
      <c r="R84" s="189">
        <f>R85</f>
        <v>3.9653696199999997</v>
      </c>
      <c r="S84" s="99"/>
      <c r="T84" s="190">
        <f>T85</f>
        <v>0</v>
      </c>
      <c r="U84" s="41"/>
      <c r="V84" s="41"/>
      <c r="W84" s="41"/>
      <c r="X84" s="41"/>
      <c r="Y84" s="41"/>
      <c r="Z84" s="41"/>
      <c r="AA84" s="41"/>
      <c r="AB84" s="41"/>
      <c r="AC84" s="41"/>
      <c r="AD84" s="41"/>
      <c r="AE84" s="41"/>
      <c r="AT84" s="20" t="s">
        <v>72</v>
      </c>
      <c r="AU84" s="20" t="s">
        <v>121</v>
      </c>
      <c r="BK84" s="191">
        <f>BK85</f>
        <v>0</v>
      </c>
    </row>
    <row r="85" s="12" customFormat="1" ht="25.92" customHeight="1">
      <c r="A85" s="12"/>
      <c r="B85" s="192"/>
      <c r="C85" s="193"/>
      <c r="D85" s="194" t="s">
        <v>72</v>
      </c>
      <c r="E85" s="195" t="s">
        <v>144</v>
      </c>
      <c r="F85" s="195" t="s">
        <v>145</v>
      </c>
      <c r="G85" s="193"/>
      <c r="H85" s="193"/>
      <c r="I85" s="196"/>
      <c r="J85" s="197">
        <f>BK85</f>
        <v>0</v>
      </c>
      <c r="K85" s="193"/>
      <c r="L85" s="198"/>
      <c r="M85" s="199"/>
      <c r="N85" s="200"/>
      <c r="O85" s="200"/>
      <c r="P85" s="201">
        <f>P86+P148+P152+P174</f>
        <v>0</v>
      </c>
      <c r="Q85" s="200"/>
      <c r="R85" s="201">
        <f>R86+R148+R152+R174</f>
        <v>3.9653696199999997</v>
      </c>
      <c r="S85" s="200"/>
      <c r="T85" s="202">
        <f>T86+T148+T152+T174</f>
        <v>0</v>
      </c>
      <c r="U85" s="12"/>
      <c r="V85" s="12"/>
      <c r="W85" s="12"/>
      <c r="X85" s="12"/>
      <c r="Y85" s="12"/>
      <c r="Z85" s="12"/>
      <c r="AA85" s="12"/>
      <c r="AB85" s="12"/>
      <c r="AC85" s="12"/>
      <c r="AD85" s="12"/>
      <c r="AE85" s="12"/>
      <c r="AR85" s="203" t="s">
        <v>81</v>
      </c>
      <c r="AT85" s="204" t="s">
        <v>72</v>
      </c>
      <c r="AU85" s="204" t="s">
        <v>73</v>
      </c>
      <c r="AY85" s="203" t="s">
        <v>146</v>
      </c>
      <c r="BK85" s="205">
        <f>BK86+BK148+BK152+BK174</f>
        <v>0</v>
      </c>
    </row>
    <row r="86" s="12" customFormat="1" ht="22.8" customHeight="1">
      <c r="A86" s="12"/>
      <c r="B86" s="192"/>
      <c r="C86" s="193"/>
      <c r="D86" s="194" t="s">
        <v>72</v>
      </c>
      <c r="E86" s="206" t="s">
        <v>81</v>
      </c>
      <c r="F86" s="206" t="s">
        <v>147</v>
      </c>
      <c r="G86" s="193"/>
      <c r="H86" s="193"/>
      <c r="I86" s="196"/>
      <c r="J86" s="207">
        <f>BK86</f>
        <v>0</v>
      </c>
      <c r="K86" s="193"/>
      <c r="L86" s="198"/>
      <c r="M86" s="199"/>
      <c r="N86" s="200"/>
      <c r="O86" s="200"/>
      <c r="P86" s="201">
        <f>SUM(P87:P147)</f>
        <v>0</v>
      </c>
      <c r="Q86" s="200"/>
      <c r="R86" s="201">
        <f>SUM(R87:R147)</f>
        <v>2.7186807200000001</v>
      </c>
      <c r="S86" s="200"/>
      <c r="T86" s="202">
        <f>SUM(T87:T147)</f>
        <v>0</v>
      </c>
      <c r="U86" s="12"/>
      <c r="V86" s="12"/>
      <c r="W86" s="12"/>
      <c r="X86" s="12"/>
      <c r="Y86" s="12"/>
      <c r="Z86" s="12"/>
      <c r="AA86" s="12"/>
      <c r="AB86" s="12"/>
      <c r="AC86" s="12"/>
      <c r="AD86" s="12"/>
      <c r="AE86" s="12"/>
      <c r="AR86" s="203" t="s">
        <v>81</v>
      </c>
      <c r="AT86" s="204" t="s">
        <v>72</v>
      </c>
      <c r="AU86" s="204" t="s">
        <v>81</v>
      </c>
      <c r="AY86" s="203" t="s">
        <v>146</v>
      </c>
      <c r="BK86" s="205">
        <f>SUM(BK87:BK147)</f>
        <v>0</v>
      </c>
    </row>
    <row r="87" s="2" customFormat="1" ht="49.05" customHeight="1">
      <c r="A87" s="41"/>
      <c r="B87" s="42"/>
      <c r="C87" s="208" t="s">
        <v>81</v>
      </c>
      <c r="D87" s="208" t="s">
        <v>148</v>
      </c>
      <c r="E87" s="209" t="s">
        <v>618</v>
      </c>
      <c r="F87" s="210" t="s">
        <v>619</v>
      </c>
      <c r="G87" s="211" t="s">
        <v>261</v>
      </c>
      <c r="H87" s="212">
        <v>11</v>
      </c>
      <c r="I87" s="213"/>
      <c r="J87" s="214">
        <f>ROUND(I87*H87,2)</f>
        <v>0</v>
      </c>
      <c r="K87" s="215"/>
      <c r="L87" s="47"/>
      <c r="M87" s="216" t="s">
        <v>19</v>
      </c>
      <c r="N87" s="217" t="s">
        <v>44</v>
      </c>
      <c r="O87" s="87"/>
      <c r="P87" s="218">
        <f>O87*H87</f>
        <v>0</v>
      </c>
      <c r="Q87" s="218">
        <v>0.0086800000000000002</v>
      </c>
      <c r="R87" s="218">
        <f>Q87*H87</f>
        <v>0.095480000000000009</v>
      </c>
      <c r="S87" s="218">
        <v>0</v>
      </c>
      <c r="T87" s="219">
        <f>S87*H87</f>
        <v>0</v>
      </c>
      <c r="U87" s="41"/>
      <c r="V87" s="41"/>
      <c r="W87" s="41"/>
      <c r="X87" s="41"/>
      <c r="Y87" s="41"/>
      <c r="Z87" s="41"/>
      <c r="AA87" s="41"/>
      <c r="AB87" s="41"/>
      <c r="AC87" s="41"/>
      <c r="AD87" s="41"/>
      <c r="AE87" s="41"/>
      <c r="AR87" s="220" t="s">
        <v>152</v>
      </c>
      <c r="AT87" s="220" t="s">
        <v>148</v>
      </c>
      <c r="AU87" s="220" t="s">
        <v>83</v>
      </c>
      <c r="AY87" s="20" t="s">
        <v>146</v>
      </c>
      <c r="BE87" s="221">
        <f>IF(N87="základní",J87,0)</f>
        <v>0</v>
      </c>
      <c r="BF87" s="221">
        <f>IF(N87="snížená",J87,0)</f>
        <v>0</v>
      </c>
      <c r="BG87" s="221">
        <f>IF(N87="zákl. přenesená",J87,0)</f>
        <v>0</v>
      </c>
      <c r="BH87" s="221">
        <f>IF(N87="sníž. přenesená",J87,0)</f>
        <v>0</v>
      </c>
      <c r="BI87" s="221">
        <f>IF(N87="nulová",J87,0)</f>
        <v>0</v>
      </c>
      <c r="BJ87" s="20" t="s">
        <v>81</v>
      </c>
      <c r="BK87" s="221">
        <f>ROUND(I87*H87,2)</f>
        <v>0</v>
      </c>
      <c r="BL87" s="20" t="s">
        <v>152</v>
      </c>
      <c r="BM87" s="220" t="s">
        <v>1503</v>
      </c>
    </row>
    <row r="88" s="2" customFormat="1">
      <c r="A88" s="41"/>
      <c r="B88" s="42"/>
      <c r="C88" s="43"/>
      <c r="D88" s="222" t="s">
        <v>154</v>
      </c>
      <c r="E88" s="43"/>
      <c r="F88" s="223" t="s">
        <v>621</v>
      </c>
      <c r="G88" s="43"/>
      <c r="H88" s="43"/>
      <c r="I88" s="224"/>
      <c r="J88" s="43"/>
      <c r="K88" s="43"/>
      <c r="L88" s="47"/>
      <c r="M88" s="225"/>
      <c r="N88" s="226"/>
      <c r="O88" s="87"/>
      <c r="P88" s="87"/>
      <c r="Q88" s="87"/>
      <c r="R88" s="87"/>
      <c r="S88" s="87"/>
      <c r="T88" s="88"/>
      <c r="U88" s="41"/>
      <c r="V88" s="41"/>
      <c r="W88" s="41"/>
      <c r="X88" s="41"/>
      <c r="Y88" s="41"/>
      <c r="Z88" s="41"/>
      <c r="AA88" s="41"/>
      <c r="AB88" s="41"/>
      <c r="AC88" s="41"/>
      <c r="AD88" s="41"/>
      <c r="AE88" s="41"/>
      <c r="AT88" s="20" t="s">
        <v>154</v>
      </c>
      <c r="AU88" s="20" t="s">
        <v>83</v>
      </c>
    </row>
    <row r="89" s="13" customFormat="1">
      <c r="A89" s="13"/>
      <c r="B89" s="229"/>
      <c r="C89" s="230"/>
      <c r="D89" s="227" t="s">
        <v>184</v>
      </c>
      <c r="E89" s="231" t="s">
        <v>19</v>
      </c>
      <c r="F89" s="232" t="s">
        <v>1504</v>
      </c>
      <c r="G89" s="230"/>
      <c r="H89" s="233">
        <v>5</v>
      </c>
      <c r="I89" s="234"/>
      <c r="J89" s="230"/>
      <c r="K89" s="230"/>
      <c r="L89" s="235"/>
      <c r="M89" s="236"/>
      <c r="N89" s="237"/>
      <c r="O89" s="237"/>
      <c r="P89" s="237"/>
      <c r="Q89" s="237"/>
      <c r="R89" s="237"/>
      <c r="S89" s="237"/>
      <c r="T89" s="238"/>
      <c r="U89" s="13"/>
      <c r="V89" s="13"/>
      <c r="W89" s="13"/>
      <c r="X89" s="13"/>
      <c r="Y89" s="13"/>
      <c r="Z89" s="13"/>
      <c r="AA89" s="13"/>
      <c r="AB89" s="13"/>
      <c r="AC89" s="13"/>
      <c r="AD89" s="13"/>
      <c r="AE89" s="13"/>
      <c r="AT89" s="239" t="s">
        <v>184</v>
      </c>
      <c r="AU89" s="239" t="s">
        <v>83</v>
      </c>
      <c r="AV89" s="13" t="s">
        <v>83</v>
      </c>
      <c r="AW89" s="13" t="s">
        <v>35</v>
      </c>
      <c r="AX89" s="13" t="s">
        <v>73</v>
      </c>
      <c r="AY89" s="239" t="s">
        <v>146</v>
      </c>
    </row>
    <row r="90" s="13" customFormat="1">
      <c r="A90" s="13"/>
      <c r="B90" s="229"/>
      <c r="C90" s="230"/>
      <c r="D90" s="227" t="s">
        <v>184</v>
      </c>
      <c r="E90" s="231" t="s">
        <v>19</v>
      </c>
      <c r="F90" s="232" t="s">
        <v>1505</v>
      </c>
      <c r="G90" s="230"/>
      <c r="H90" s="233">
        <v>6</v>
      </c>
      <c r="I90" s="234"/>
      <c r="J90" s="230"/>
      <c r="K90" s="230"/>
      <c r="L90" s="235"/>
      <c r="M90" s="236"/>
      <c r="N90" s="237"/>
      <c r="O90" s="237"/>
      <c r="P90" s="237"/>
      <c r="Q90" s="237"/>
      <c r="R90" s="237"/>
      <c r="S90" s="237"/>
      <c r="T90" s="238"/>
      <c r="U90" s="13"/>
      <c r="V90" s="13"/>
      <c r="W90" s="13"/>
      <c r="X90" s="13"/>
      <c r="Y90" s="13"/>
      <c r="Z90" s="13"/>
      <c r="AA90" s="13"/>
      <c r="AB90" s="13"/>
      <c r="AC90" s="13"/>
      <c r="AD90" s="13"/>
      <c r="AE90" s="13"/>
      <c r="AT90" s="239" t="s">
        <v>184</v>
      </c>
      <c r="AU90" s="239" t="s">
        <v>83</v>
      </c>
      <c r="AV90" s="13" t="s">
        <v>83</v>
      </c>
      <c r="AW90" s="13" t="s">
        <v>35</v>
      </c>
      <c r="AX90" s="13" t="s">
        <v>73</v>
      </c>
      <c r="AY90" s="239" t="s">
        <v>146</v>
      </c>
    </row>
    <row r="91" s="14" customFormat="1">
      <c r="A91" s="14"/>
      <c r="B91" s="240"/>
      <c r="C91" s="241"/>
      <c r="D91" s="227" t="s">
        <v>184</v>
      </c>
      <c r="E91" s="242" t="s">
        <v>19</v>
      </c>
      <c r="F91" s="243" t="s">
        <v>189</v>
      </c>
      <c r="G91" s="241"/>
      <c r="H91" s="244">
        <v>11</v>
      </c>
      <c r="I91" s="245"/>
      <c r="J91" s="241"/>
      <c r="K91" s="241"/>
      <c r="L91" s="246"/>
      <c r="M91" s="247"/>
      <c r="N91" s="248"/>
      <c r="O91" s="248"/>
      <c r="P91" s="248"/>
      <c r="Q91" s="248"/>
      <c r="R91" s="248"/>
      <c r="S91" s="248"/>
      <c r="T91" s="249"/>
      <c r="U91" s="14"/>
      <c r="V91" s="14"/>
      <c r="W91" s="14"/>
      <c r="X91" s="14"/>
      <c r="Y91" s="14"/>
      <c r="Z91" s="14"/>
      <c r="AA91" s="14"/>
      <c r="AB91" s="14"/>
      <c r="AC91" s="14"/>
      <c r="AD91" s="14"/>
      <c r="AE91" s="14"/>
      <c r="AT91" s="250" t="s">
        <v>184</v>
      </c>
      <c r="AU91" s="250" t="s">
        <v>83</v>
      </c>
      <c r="AV91" s="14" t="s">
        <v>152</v>
      </c>
      <c r="AW91" s="14" t="s">
        <v>35</v>
      </c>
      <c r="AX91" s="14" t="s">
        <v>81</v>
      </c>
      <c r="AY91" s="250" t="s">
        <v>146</v>
      </c>
    </row>
    <row r="92" s="2" customFormat="1" ht="49.05" customHeight="1">
      <c r="A92" s="41"/>
      <c r="B92" s="42"/>
      <c r="C92" s="208" t="s">
        <v>83</v>
      </c>
      <c r="D92" s="208" t="s">
        <v>148</v>
      </c>
      <c r="E92" s="209" t="s">
        <v>634</v>
      </c>
      <c r="F92" s="210" t="s">
        <v>635</v>
      </c>
      <c r="G92" s="211" t="s">
        <v>261</v>
      </c>
      <c r="H92" s="212">
        <v>21</v>
      </c>
      <c r="I92" s="213"/>
      <c r="J92" s="214">
        <f>ROUND(I92*H92,2)</f>
        <v>0</v>
      </c>
      <c r="K92" s="215"/>
      <c r="L92" s="47"/>
      <c r="M92" s="216" t="s">
        <v>19</v>
      </c>
      <c r="N92" s="217" t="s">
        <v>44</v>
      </c>
      <c r="O92" s="87"/>
      <c r="P92" s="218">
        <f>O92*H92</f>
        <v>0</v>
      </c>
      <c r="Q92" s="218">
        <v>0.036900000000000002</v>
      </c>
      <c r="R92" s="218">
        <f>Q92*H92</f>
        <v>0.77490000000000003</v>
      </c>
      <c r="S92" s="218">
        <v>0</v>
      </c>
      <c r="T92" s="219">
        <f>S92*H92</f>
        <v>0</v>
      </c>
      <c r="U92" s="41"/>
      <c r="V92" s="41"/>
      <c r="W92" s="41"/>
      <c r="X92" s="41"/>
      <c r="Y92" s="41"/>
      <c r="Z92" s="41"/>
      <c r="AA92" s="41"/>
      <c r="AB92" s="41"/>
      <c r="AC92" s="41"/>
      <c r="AD92" s="41"/>
      <c r="AE92" s="41"/>
      <c r="AR92" s="220" t="s">
        <v>152</v>
      </c>
      <c r="AT92" s="220" t="s">
        <v>148</v>
      </c>
      <c r="AU92" s="220" t="s">
        <v>83</v>
      </c>
      <c r="AY92" s="20" t="s">
        <v>146</v>
      </c>
      <c r="BE92" s="221">
        <f>IF(N92="základní",J92,0)</f>
        <v>0</v>
      </c>
      <c r="BF92" s="221">
        <f>IF(N92="snížená",J92,0)</f>
        <v>0</v>
      </c>
      <c r="BG92" s="221">
        <f>IF(N92="zákl. přenesená",J92,0)</f>
        <v>0</v>
      </c>
      <c r="BH92" s="221">
        <f>IF(N92="sníž. přenesená",J92,0)</f>
        <v>0</v>
      </c>
      <c r="BI92" s="221">
        <f>IF(N92="nulová",J92,0)</f>
        <v>0</v>
      </c>
      <c r="BJ92" s="20" t="s">
        <v>81</v>
      </c>
      <c r="BK92" s="221">
        <f>ROUND(I92*H92,2)</f>
        <v>0</v>
      </c>
      <c r="BL92" s="20" t="s">
        <v>152</v>
      </c>
      <c r="BM92" s="220" t="s">
        <v>1506</v>
      </c>
    </row>
    <row r="93" s="2" customFormat="1">
      <c r="A93" s="41"/>
      <c r="B93" s="42"/>
      <c r="C93" s="43"/>
      <c r="D93" s="222" t="s">
        <v>154</v>
      </c>
      <c r="E93" s="43"/>
      <c r="F93" s="223" t="s">
        <v>637</v>
      </c>
      <c r="G93" s="43"/>
      <c r="H93" s="43"/>
      <c r="I93" s="224"/>
      <c r="J93" s="43"/>
      <c r="K93" s="43"/>
      <c r="L93" s="47"/>
      <c r="M93" s="225"/>
      <c r="N93" s="226"/>
      <c r="O93" s="87"/>
      <c r="P93" s="87"/>
      <c r="Q93" s="87"/>
      <c r="R93" s="87"/>
      <c r="S93" s="87"/>
      <c r="T93" s="88"/>
      <c r="U93" s="41"/>
      <c r="V93" s="41"/>
      <c r="W93" s="41"/>
      <c r="X93" s="41"/>
      <c r="Y93" s="41"/>
      <c r="Z93" s="41"/>
      <c r="AA93" s="41"/>
      <c r="AB93" s="41"/>
      <c r="AC93" s="41"/>
      <c r="AD93" s="41"/>
      <c r="AE93" s="41"/>
      <c r="AT93" s="20" t="s">
        <v>154</v>
      </c>
      <c r="AU93" s="20" t="s">
        <v>83</v>
      </c>
    </row>
    <row r="94" s="13" customFormat="1">
      <c r="A94" s="13"/>
      <c r="B94" s="229"/>
      <c r="C94" s="230"/>
      <c r="D94" s="227" t="s">
        <v>184</v>
      </c>
      <c r="E94" s="231" t="s">
        <v>19</v>
      </c>
      <c r="F94" s="232" t="s">
        <v>1507</v>
      </c>
      <c r="G94" s="230"/>
      <c r="H94" s="233">
        <v>3</v>
      </c>
      <c r="I94" s="234"/>
      <c r="J94" s="230"/>
      <c r="K94" s="230"/>
      <c r="L94" s="235"/>
      <c r="M94" s="236"/>
      <c r="N94" s="237"/>
      <c r="O94" s="237"/>
      <c r="P94" s="237"/>
      <c r="Q94" s="237"/>
      <c r="R94" s="237"/>
      <c r="S94" s="237"/>
      <c r="T94" s="238"/>
      <c r="U94" s="13"/>
      <c r="V94" s="13"/>
      <c r="W94" s="13"/>
      <c r="X94" s="13"/>
      <c r="Y94" s="13"/>
      <c r="Z94" s="13"/>
      <c r="AA94" s="13"/>
      <c r="AB94" s="13"/>
      <c r="AC94" s="13"/>
      <c r="AD94" s="13"/>
      <c r="AE94" s="13"/>
      <c r="AT94" s="239" t="s">
        <v>184</v>
      </c>
      <c r="AU94" s="239" t="s">
        <v>83</v>
      </c>
      <c r="AV94" s="13" t="s">
        <v>83</v>
      </c>
      <c r="AW94" s="13" t="s">
        <v>35</v>
      </c>
      <c r="AX94" s="13" t="s">
        <v>73</v>
      </c>
      <c r="AY94" s="239" t="s">
        <v>146</v>
      </c>
    </row>
    <row r="95" s="13" customFormat="1">
      <c r="A95" s="13"/>
      <c r="B95" s="229"/>
      <c r="C95" s="230"/>
      <c r="D95" s="227" t="s">
        <v>184</v>
      </c>
      <c r="E95" s="231" t="s">
        <v>19</v>
      </c>
      <c r="F95" s="232" t="s">
        <v>1508</v>
      </c>
      <c r="G95" s="230"/>
      <c r="H95" s="233">
        <v>6</v>
      </c>
      <c r="I95" s="234"/>
      <c r="J95" s="230"/>
      <c r="K95" s="230"/>
      <c r="L95" s="235"/>
      <c r="M95" s="236"/>
      <c r="N95" s="237"/>
      <c r="O95" s="237"/>
      <c r="P95" s="237"/>
      <c r="Q95" s="237"/>
      <c r="R95" s="237"/>
      <c r="S95" s="237"/>
      <c r="T95" s="238"/>
      <c r="U95" s="13"/>
      <c r="V95" s="13"/>
      <c r="W95" s="13"/>
      <c r="X95" s="13"/>
      <c r="Y95" s="13"/>
      <c r="Z95" s="13"/>
      <c r="AA95" s="13"/>
      <c r="AB95" s="13"/>
      <c r="AC95" s="13"/>
      <c r="AD95" s="13"/>
      <c r="AE95" s="13"/>
      <c r="AT95" s="239" t="s">
        <v>184</v>
      </c>
      <c r="AU95" s="239" t="s">
        <v>83</v>
      </c>
      <c r="AV95" s="13" t="s">
        <v>83</v>
      </c>
      <c r="AW95" s="13" t="s">
        <v>35</v>
      </c>
      <c r="AX95" s="13" t="s">
        <v>73</v>
      </c>
      <c r="AY95" s="239" t="s">
        <v>146</v>
      </c>
    </row>
    <row r="96" s="13" customFormat="1">
      <c r="A96" s="13"/>
      <c r="B96" s="229"/>
      <c r="C96" s="230"/>
      <c r="D96" s="227" t="s">
        <v>184</v>
      </c>
      <c r="E96" s="231" t="s">
        <v>19</v>
      </c>
      <c r="F96" s="232" t="s">
        <v>1509</v>
      </c>
      <c r="G96" s="230"/>
      <c r="H96" s="233">
        <v>6</v>
      </c>
      <c r="I96" s="234"/>
      <c r="J96" s="230"/>
      <c r="K96" s="230"/>
      <c r="L96" s="235"/>
      <c r="M96" s="236"/>
      <c r="N96" s="237"/>
      <c r="O96" s="237"/>
      <c r="P96" s="237"/>
      <c r="Q96" s="237"/>
      <c r="R96" s="237"/>
      <c r="S96" s="237"/>
      <c r="T96" s="238"/>
      <c r="U96" s="13"/>
      <c r="V96" s="13"/>
      <c r="W96" s="13"/>
      <c r="X96" s="13"/>
      <c r="Y96" s="13"/>
      <c r="Z96" s="13"/>
      <c r="AA96" s="13"/>
      <c r="AB96" s="13"/>
      <c r="AC96" s="13"/>
      <c r="AD96" s="13"/>
      <c r="AE96" s="13"/>
      <c r="AT96" s="239" t="s">
        <v>184</v>
      </c>
      <c r="AU96" s="239" t="s">
        <v>83</v>
      </c>
      <c r="AV96" s="13" t="s">
        <v>83</v>
      </c>
      <c r="AW96" s="13" t="s">
        <v>35</v>
      </c>
      <c r="AX96" s="13" t="s">
        <v>73</v>
      </c>
      <c r="AY96" s="239" t="s">
        <v>146</v>
      </c>
    </row>
    <row r="97" s="13" customFormat="1">
      <c r="A97" s="13"/>
      <c r="B97" s="229"/>
      <c r="C97" s="230"/>
      <c r="D97" s="227" t="s">
        <v>184</v>
      </c>
      <c r="E97" s="231" t="s">
        <v>19</v>
      </c>
      <c r="F97" s="232" t="s">
        <v>1510</v>
      </c>
      <c r="G97" s="230"/>
      <c r="H97" s="233">
        <v>6</v>
      </c>
      <c r="I97" s="234"/>
      <c r="J97" s="230"/>
      <c r="K97" s="230"/>
      <c r="L97" s="235"/>
      <c r="M97" s="236"/>
      <c r="N97" s="237"/>
      <c r="O97" s="237"/>
      <c r="P97" s="237"/>
      <c r="Q97" s="237"/>
      <c r="R97" s="237"/>
      <c r="S97" s="237"/>
      <c r="T97" s="238"/>
      <c r="U97" s="13"/>
      <c r="V97" s="13"/>
      <c r="W97" s="13"/>
      <c r="X97" s="13"/>
      <c r="Y97" s="13"/>
      <c r="Z97" s="13"/>
      <c r="AA97" s="13"/>
      <c r="AB97" s="13"/>
      <c r="AC97" s="13"/>
      <c r="AD97" s="13"/>
      <c r="AE97" s="13"/>
      <c r="AT97" s="239" t="s">
        <v>184</v>
      </c>
      <c r="AU97" s="239" t="s">
        <v>83</v>
      </c>
      <c r="AV97" s="13" t="s">
        <v>83</v>
      </c>
      <c r="AW97" s="13" t="s">
        <v>35</v>
      </c>
      <c r="AX97" s="13" t="s">
        <v>73</v>
      </c>
      <c r="AY97" s="239" t="s">
        <v>146</v>
      </c>
    </row>
    <row r="98" s="14" customFormat="1">
      <c r="A98" s="14"/>
      <c r="B98" s="240"/>
      <c r="C98" s="241"/>
      <c r="D98" s="227" t="s">
        <v>184</v>
      </c>
      <c r="E98" s="242" t="s">
        <v>19</v>
      </c>
      <c r="F98" s="243" t="s">
        <v>189</v>
      </c>
      <c r="G98" s="241"/>
      <c r="H98" s="244">
        <v>21</v>
      </c>
      <c r="I98" s="245"/>
      <c r="J98" s="241"/>
      <c r="K98" s="241"/>
      <c r="L98" s="246"/>
      <c r="M98" s="247"/>
      <c r="N98" s="248"/>
      <c r="O98" s="248"/>
      <c r="P98" s="248"/>
      <c r="Q98" s="248"/>
      <c r="R98" s="248"/>
      <c r="S98" s="248"/>
      <c r="T98" s="249"/>
      <c r="U98" s="14"/>
      <c r="V98" s="14"/>
      <c r="W98" s="14"/>
      <c r="X98" s="14"/>
      <c r="Y98" s="14"/>
      <c r="Z98" s="14"/>
      <c r="AA98" s="14"/>
      <c r="AB98" s="14"/>
      <c r="AC98" s="14"/>
      <c r="AD98" s="14"/>
      <c r="AE98" s="14"/>
      <c r="AT98" s="250" t="s">
        <v>184</v>
      </c>
      <c r="AU98" s="250" t="s">
        <v>83</v>
      </c>
      <c r="AV98" s="14" t="s">
        <v>152</v>
      </c>
      <c r="AW98" s="14" t="s">
        <v>35</v>
      </c>
      <c r="AX98" s="14" t="s">
        <v>81</v>
      </c>
      <c r="AY98" s="250" t="s">
        <v>146</v>
      </c>
    </row>
    <row r="99" s="2" customFormat="1" ht="24.15" customHeight="1">
      <c r="A99" s="41"/>
      <c r="B99" s="42"/>
      <c r="C99" s="208" t="s">
        <v>163</v>
      </c>
      <c r="D99" s="208" t="s">
        <v>148</v>
      </c>
      <c r="E99" s="209" t="s">
        <v>1389</v>
      </c>
      <c r="F99" s="210" t="s">
        <v>1390</v>
      </c>
      <c r="G99" s="211" t="s">
        <v>181</v>
      </c>
      <c r="H99" s="212">
        <v>12.140000000000001</v>
      </c>
      <c r="I99" s="213"/>
      <c r="J99" s="214">
        <f>ROUND(I99*H99,2)</f>
        <v>0</v>
      </c>
      <c r="K99" s="215"/>
      <c r="L99" s="47"/>
      <c r="M99" s="216" t="s">
        <v>19</v>
      </c>
      <c r="N99" s="217" t="s">
        <v>44</v>
      </c>
      <c r="O99" s="87"/>
      <c r="P99" s="218">
        <f>O99*H99</f>
        <v>0</v>
      </c>
      <c r="Q99" s="218">
        <v>0</v>
      </c>
      <c r="R99" s="218">
        <f>Q99*H99</f>
        <v>0</v>
      </c>
      <c r="S99" s="218">
        <v>0</v>
      </c>
      <c r="T99" s="219">
        <f>S99*H99</f>
        <v>0</v>
      </c>
      <c r="U99" s="41"/>
      <c r="V99" s="41"/>
      <c r="W99" s="41"/>
      <c r="X99" s="41"/>
      <c r="Y99" s="41"/>
      <c r="Z99" s="41"/>
      <c r="AA99" s="41"/>
      <c r="AB99" s="41"/>
      <c r="AC99" s="41"/>
      <c r="AD99" s="41"/>
      <c r="AE99" s="41"/>
      <c r="AR99" s="220" t="s">
        <v>152</v>
      </c>
      <c r="AT99" s="220" t="s">
        <v>148</v>
      </c>
      <c r="AU99" s="220" t="s">
        <v>83</v>
      </c>
      <c r="AY99" s="20" t="s">
        <v>146</v>
      </c>
      <c r="BE99" s="221">
        <f>IF(N99="základní",J99,0)</f>
        <v>0</v>
      </c>
      <c r="BF99" s="221">
        <f>IF(N99="snížená",J99,0)</f>
        <v>0</v>
      </c>
      <c r="BG99" s="221">
        <f>IF(N99="zákl. přenesená",J99,0)</f>
        <v>0</v>
      </c>
      <c r="BH99" s="221">
        <f>IF(N99="sníž. přenesená",J99,0)</f>
        <v>0</v>
      </c>
      <c r="BI99" s="221">
        <f>IF(N99="nulová",J99,0)</f>
        <v>0</v>
      </c>
      <c r="BJ99" s="20" t="s">
        <v>81</v>
      </c>
      <c r="BK99" s="221">
        <f>ROUND(I99*H99,2)</f>
        <v>0</v>
      </c>
      <c r="BL99" s="20" t="s">
        <v>152</v>
      </c>
      <c r="BM99" s="220" t="s">
        <v>1511</v>
      </c>
    </row>
    <row r="100" s="2" customFormat="1">
      <c r="A100" s="41"/>
      <c r="B100" s="42"/>
      <c r="C100" s="43"/>
      <c r="D100" s="222" t="s">
        <v>154</v>
      </c>
      <c r="E100" s="43"/>
      <c r="F100" s="223" t="s">
        <v>1392</v>
      </c>
      <c r="G100" s="43"/>
      <c r="H100" s="43"/>
      <c r="I100" s="224"/>
      <c r="J100" s="43"/>
      <c r="K100" s="43"/>
      <c r="L100" s="47"/>
      <c r="M100" s="225"/>
      <c r="N100" s="226"/>
      <c r="O100" s="87"/>
      <c r="P100" s="87"/>
      <c r="Q100" s="87"/>
      <c r="R100" s="87"/>
      <c r="S100" s="87"/>
      <c r="T100" s="88"/>
      <c r="U100" s="41"/>
      <c r="V100" s="41"/>
      <c r="W100" s="41"/>
      <c r="X100" s="41"/>
      <c r="Y100" s="41"/>
      <c r="Z100" s="41"/>
      <c r="AA100" s="41"/>
      <c r="AB100" s="41"/>
      <c r="AC100" s="41"/>
      <c r="AD100" s="41"/>
      <c r="AE100" s="41"/>
      <c r="AT100" s="20" t="s">
        <v>154</v>
      </c>
      <c r="AU100" s="20" t="s">
        <v>83</v>
      </c>
    </row>
    <row r="101" s="13" customFormat="1">
      <c r="A101" s="13"/>
      <c r="B101" s="229"/>
      <c r="C101" s="230"/>
      <c r="D101" s="227" t="s">
        <v>184</v>
      </c>
      <c r="E101" s="231" t="s">
        <v>19</v>
      </c>
      <c r="F101" s="232" t="s">
        <v>1512</v>
      </c>
      <c r="G101" s="230"/>
      <c r="H101" s="233">
        <v>15.662000000000001</v>
      </c>
      <c r="I101" s="234"/>
      <c r="J101" s="230"/>
      <c r="K101" s="230"/>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83</v>
      </c>
      <c r="AV101" s="13" t="s">
        <v>83</v>
      </c>
      <c r="AW101" s="13" t="s">
        <v>35</v>
      </c>
      <c r="AX101" s="13" t="s">
        <v>73</v>
      </c>
      <c r="AY101" s="239" t="s">
        <v>146</v>
      </c>
    </row>
    <row r="102" s="13" customFormat="1">
      <c r="A102" s="13"/>
      <c r="B102" s="229"/>
      <c r="C102" s="230"/>
      <c r="D102" s="227" t="s">
        <v>184</v>
      </c>
      <c r="E102" s="231" t="s">
        <v>19</v>
      </c>
      <c r="F102" s="232" t="s">
        <v>1513</v>
      </c>
      <c r="G102" s="230"/>
      <c r="H102" s="233">
        <v>15.702999999999999</v>
      </c>
      <c r="I102" s="234"/>
      <c r="J102" s="230"/>
      <c r="K102" s="230"/>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83</v>
      </c>
      <c r="AV102" s="13" t="s">
        <v>83</v>
      </c>
      <c r="AW102" s="13" t="s">
        <v>35</v>
      </c>
      <c r="AX102" s="13" t="s">
        <v>73</v>
      </c>
      <c r="AY102" s="239" t="s">
        <v>146</v>
      </c>
    </row>
    <row r="103" s="13" customFormat="1">
      <c r="A103" s="13"/>
      <c r="B103" s="229"/>
      <c r="C103" s="230"/>
      <c r="D103" s="227" t="s">
        <v>184</v>
      </c>
      <c r="E103" s="231" t="s">
        <v>19</v>
      </c>
      <c r="F103" s="232" t="s">
        <v>1514</v>
      </c>
      <c r="G103" s="230"/>
      <c r="H103" s="233">
        <v>15.252000000000001</v>
      </c>
      <c r="I103" s="234"/>
      <c r="J103" s="230"/>
      <c r="K103" s="230"/>
      <c r="L103" s="235"/>
      <c r="M103" s="236"/>
      <c r="N103" s="237"/>
      <c r="O103" s="237"/>
      <c r="P103" s="237"/>
      <c r="Q103" s="237"/>
      <c r="R103" s="237"/>
      <c r="S103" s="237"/>
      <c r="T103" s="238"/>
      <c r="U103" s="13"/>
      <c r="V103" s="13"/>
      <c r="W103" s="13"/>
      <c r="X103" s="13"/>
      <c r="Y103" s="13"/>
      <c r="Z103" s="13"/>
      <c r="AA103" s="13"/>
      <c r="AB103" s="13"/>
      <c r="AC103" s="13"/>
      <c r="AD103" s="13"/>
      <c r="AE103" s="13"/>
      <c r="AT103" s="239" t="s">
        <v>184</v>
      </c>
      <c r="AU103" s="239" t="s">
        <v>83</v>
      </c>
      <c r="AV103" s="13" t="s">
        <v>83</v>
      </c>
      <c r="AW103" s="13" t="s">
        <v>35</v>
      </c>
      <c r="AX103" s="13" t="s">
        <v>73</v>
      </c>
      <c r="AY103" s="239" t="s">
        <v>146</v>
      </c>
    </row>
    <row r="104" s="13" customFormat="1">
      <c r="A104" s="13"/>
      <c r="B104" s="229"/>
      <c r="C104" s="230"/>
      <c r="D104" s="227" t="s">
        <v>184</v>
      </c>
      <c r="E104" s="231" t="s">
        <v>19</v>
      </c>
      <c r="F104" s="232" t="s">
        <v>1515</v>
      </c>
      <c r="G104" s="230"/>
      <c r="H104" s="233">
        <v>9.2400000000000002</v>
      </c>
      <c r="I104" s="234"/>
      <c r="J104" s="230"/>
      <c r="K104" s="230"/>
      <c r="L104" s="235"/>
      <c r="M104" s="236"/>
      <c r="N104" s="237"/>
      <c r="O104" s="237"/>
      <c r="P104" s="237"/>
      <c r="Q104" s="237"/>
      <c r="R104" s="237"/>
      <c r="S104" s="237"/>
      <c r="T104" s="238"/>
      <c r="U104" s="13"/>
      <c r="V104" s="13"/>
      <c r="W104" s="13"/>
      <c r="X104" s="13"/>
      <c r="Y104" s="13"/>
      <c r="Z104" s="13"/>
      <c r="AA104" s="13"/>
      <c r="AB104" s="13"/>
      <c r="AC104" s="13"/>
      <c r="AD104" s="13"/>
      <c r="AE104" s="13"/>
      <c r="AT104" s="239" t="s">
        <v>184</v>
      </c>
      <c r="AU104" s="239" t="s">
        <v>83</v>
      </c>
      <c r="AV104" s="13" t="s">
        <v>83</v>
      </c>
      <c r="AW104" s="13" t="s">
        <v>35</v>
      </c>
      <c r="AX104" s="13" t="s">
        <v>73</v>
      </c>
      <c r="AY104" s="239" t="s">
        <v>146</v>
      </c>
    </row>
    <row r="105" s="13" customFormat="1">
      <c r="A105" s="13"/>
      <c r="B105" s="229"/>
      <c r="C105" s="230"/>
      <c r="D105" s="227" t="s">
        <v>184</v>
      </c>
      <c r="E105" s="231" t="s">
        <v>19</v>
      </c>
      <c r="F105" s="232" t="s">
        <v>1516</v>
      </c>
      <c r="G105" s="230"/>
      <c r="H105" s="233">
        <v>13.692</v>
      </c>
      <c r="I105" s="234"/>
      <c r="J105" s="230"/>
      <c r="K105" s="230"/>
      <c r="L105" s="235"/>
      <c r="M105" s="236"/>
      <c r="N105" s="237"/>
      <c r="O105" s="237"/>
      <c r="P105" s="237"/>
      <c r="Q105" s="237"/>
      <c r="R105" s="237"/>
      <c r="S105" s="237"/>
      <c r="T105" s="238"/>
      <c r="U105" s="13"/>
      <c r="V105" s="13"/>
      <c r="W105" s="13"/>
      <c r="X105" s="13"/>
      <c r="Y105" s="13"/>
      <c r="Z105" s="13"/>
      <c r="AA105" s="13"/>
      <c r="AB105" s="13"/>
      <c r="AC105" s="13"/>
      <c r="AD105" s="13"/>
      <c r="AE105" s="13"/>
      <c r="AT105" s="239" t="s">
        <v>184</v>
      </c>
      <c r="AU105" s="239" t="s">
        <v>83</v>
      </c>
      <c r="AV105" s="13" t="s">
        <v>83</v>
      </c>
      <c r="AW105" s="13" t="s">
        <v>35</v>
      </c>
      <c r="AX105" s="13" t="s">
        <v>73</v>
      </c>
      <c r="AY105" s="239" t="s">
        <v>146</v>
      </c>
    </row>
    <row r="106" s="13" customFormat="1">
      <c r="A106" s="13"/>
      <c r="B106" s="229"/>
      <c r="C106" s="230"/>
      <c r="D106" s="227" t="s">
        <v>184</v>
      </c>
      <c r="E106" s="231" t="s">
        <v>19</v>
      </c>
      <c r="F106" s="232" t="s">
        <v>1517</v>
      </c>
      <c r="G106" s="230"/>
      <c r="H106" s="233">
        <v>13.02</v>
      </c>
      <c r="I106" s="234"/>
      <c r="J106" s="230"/>
      <c r="K106" s="230"/>
      <c r="L106" s="235"/>
      <c r="M106" s="236"/>
      <c r="N106" s="237"/>
      <c r="O106" s="237"/>
      <c r="P106" s="237"/>
      <c r="Q106" s="237"/>
      <c r="R106" s="237"/>
      <c r="S106" s="237"/>
      <c r="T106" s="238"/>
      <c r="U106" s="13"/>
      <c r="V106" s="13"/>
      <c r="W106" s="13"/>
      <c r="X106" s="13"/>
      <c r="Y106" s="13"/>
      <c r="Z106" s="13"/>
      <c r="AA106" s="13"/>
      <c r="AB106" s="13"/>
      <c r="AC106" s="13"/>
      <c r="AD106" s="13"/>
      <c r="AE106" s="13"/>
      <c r="AT106" s="239" t="s">
        <v>184</v>
      </c>
      <c r="AU106" s="239" t="s">
        <v>83</v>
      </c>
      <c r="AV106" s="13" t="s">
        <v>83</v>
      </c>
      <c r="AW106" s="13" t="s">
        <v>35</v>
      </c>
      <c r="AX106" s="13" t="s">
        <v>73</v>
      </c>
      <c r="AY106" s="239" t="s">
        <v>146</v>
      </c>
    </row>
    <row r="107" s="13" customFormat="1">
      <c r="A107" s="13"/>
      <c r="B107" s="229"/>
      <c r="C107" s="230"/>
      <c r="D107" s="227" t="s">
        <v>184</v>
      </c>
      <c r="E107" s="231" t="s">
        <v>19</v>
      </c>
      <c r="F107" s="232" t="s">
        <v>1518</v>
      </c>
      <c r="G107" s="230"/>
      <c r="H107" s="233">
        <v>6.7199999999999998</v>
      </c>
      <c r="I107" s="234"/>
      <c r="J107" s="230"/>
      <c r="K107" s="230"/>
      <c r="L107" s="235"/>
      <c r="M107" s="236"/>
      <c r="N107" s="237"/>
      <c r="O107" s="237"/>
      <c r="P107" s="237"/>
      <c r="Q107" s="237"/>
      <c r="R107" s="237"/>
      <c r="S107" s="237"/>
      <c r="T107" s="238"/>
      <c r="U107" s="13"/>
      <c r="V107" s="13"/>
      <c r="W107" s="13"/>
      <c r="X107" s="13"/>
      <c r="Y107" s="13"/>
      <c r="Z107" s="13"/>
      <c r="AA107" s="13"/>
      <c r="AB107" s="13"/>
      <c r="AC107" s="13"/>
      <c r="AD107" s="13"/>
      <c r="AE107" s="13"/>
      <c r="AT107" s="239" t="s">
        <v>184</v>
      </c>
      <c r="AU107" s="239" t="s">
        <v>83</v>
      </c>
      <c r="AV107" s="13" t="s">
        <v>83</v>
      </c>
      <c r="AW107" s="13" t="s">
        <v>35</v>
      </c>
      <c r="AX107" s="13" t="s">
        <v>73</v>
      </c>
      <c r="AY107" s="239" t="s">
        <v>146</v>
      </c>
    </row>
    <row r="108" s="13" customFormat="1">
      <c r="A108" s="13"/>
      <c r="B108" s="229"/>
      <c r="C108" s="230"/>
      <c r="D108" s="227" t="s">
        <v>184</v>
      </c>
      <c r="E108" s="231" t="s">
        <v>19</v>
      </c>
      <c r="F108" s="232" t="s">
        <v>1519</v>
      </c>
      <c r="G108" s="230"/>
      <c r="H108" s="233">
        <v>9.407</v>
      </c>
      <c r="I108" s="234"/>
      <c r="J108" s="230"/>
      <c r="K108" s="230"/>
      <c r="L108" s="235"/>
      <c r="M108" s="236"/>
      <c r="N108" s="237"/>
      <c r="O108" s="237"/>
      <c r="P108" s="237"/>
      <c r="Q108" s="237"/>
      <c r="R108" s="237"/>
      <c r="S108" s="237"/>
      <c r="T108" s="238"/>
      <c r="U108" s="13"/>
      <c r="V108" s="13"/>
      <c r="W108" s="13"/>
      <c r="X108" s="13"/>
      <c r="Y108" s="13"/>
      <c r="Z108" s="13"/>
      <c r="AA108" s="13"/>
      <c r="AB108" s="13"/>
      <c r="AC108" s="13"/>
      <c r="AD108" s="13"/>
      <c r="AE108" s="13"/>
      <c r="AT108" s="239" t="s">
        <v>184</v>
      </c>
      <c r="AU108" s="239" t="s">
        <v>83</v>
      </c>
      <c r="AV108" s="13" t="s">
        <v>83</v>
      </c>
      <c r="AW108" s="13" t="s">
        <v>35</v>
      </c>
      <c r="AX108" s="13" t="s">
        <v>73</v>
      </c>
      <c r="AY108" s="239" t="s">
        <v>146</v>
      </c>
    </row>
    <row r="109" s="13" customFormat="1">
      <c r="A109" s="13"/>
      <c r="B109" s="229"/>
      <c r="C109" s="230"/>
      <c r="D109" s="227" t="s">
        <v>184</v>
      </c>
      <c r="E109" s="231" t="s">
        <v>19</v>
      </c>
      <c r="F109" s="232" t="s">
        <v>1520</v>
      </c>
      <c r="G109" s="230"/>
      <c r="H109" s="233">
        <v>16.027000000000001</v>
      </c>
      <c r="I109" s="234"/>
      <c r="J109" s="230"/>
      <c r="K109" s="230"/>
      <c r="L109" s="235"/>
      <c r="M109" s="236"/>
      <c r="N109" s="237"/>
      <c r="O109" s="237"/>
      <c r="P109" s="237"/>
      <c r="Q109" s="237"/>
      <c r="R109" s="237"/>
      <c r="S109" s="237"/>
      <c r="T109" s="238"/>
      <c r="U109" s="13"/>
      <c r="V109" s="13"/>
      <c r="W109" s="13"/>
      <c r="X109" s="13"/>
      <c r="Y109" s="13"/>
      <c r="Z109" s="13"/>
      <c r="AA109" s="13"/>
      <c r="AB109" s="13"/>
      <c r="AC109" s="13"/>
      <c r="AD109" s="13"/>
      <c r="AE109" s="13"/>
      <c r="AT109" s="239" t="s">
        <v>184</v>
      </c>
      <c r="AU109" s="239" t="s">
        <v>83</v>
      </c>
      <c r="AV109" s="13" t="s">
        <v>83</v>
      </c>
      <c r="AW109" s="13" t="s">
        <v>35</v>
      </c>
      <c r="AX109" s="13" t="s">
        <v>73</v>
      </c>
      <c r="AY109" s="239" t="s">
        <v>146</v>
      </c>
    </row>
    <row r="110" s="13" customFormat="1">
      <c r="A110" s="13"/>
      <c r="B110" s="229"/>
      <c r="C110" s="230"/>
      <c r="D110" s="227" t="s">
        <v>184</v>
      </c>
      <c r="E110" s="231" t="s">
        <v>19</v>
      </c>
      <c r="F110" s="232" t="s">
        <v>1521</v>
      </c>
      <c r="G110" s="230"/>
      <c r="H110" s="233">
        <v>6.6589999999999998</v>
      </c>
      <c r="I110" s="234"/>
      <c r="J110" s="230"/>
      <c r="K110" s="230"/>
      <c r="L110" s="235"/>
      <c r="M110" s="236"/>
      <c r="N110" s="237"/>
      <c r="O110" s="237"/>
      <c r="P110" s="237"/>
      <c r="Q110" s="237"/>
      <c r="R110" s="237"/>
      <c r="S110" s="237"/>
      <c r="T110" s="238"/>
      <c r="U110" s="13"/>
      <c r="V110" s="13"/>
      <c r="W110" s="13"/>
      <c r="X110" s="13"/>
      <c r="Y110" s="13"/>
      <c r="Z110" s="13"/>
      <c r="AA110" s="13"/>
      <c r="AB110" s="13"/>
      <c r="AC110" s="13"/>
      <c r="AD110" s="13"/>
      <c r="AE110" s="13"/>
      <c r="AT110" s="239" t="s">
        <v>184</v>
      </c>
      <c r="AU110" s="239" t="s">
        <v>83</v>
      </c>
      <c r="AV110" s="13" t="s">
        <v>83</v>
      </c>
      <c r="AW110" s="13" t="s">
        <v>35</v>
      </c>
      <c r="AX110" s="13" t="s">
        <v>73</v>
      </c>
      <c r="AY110" s="239" t="s">
        <v>146</v>
      </c>
    </row>
    <row r="111" s="16" customFormat="1">
      <c r="A111" s="16"/>
      <c r="B111" s="276"/>
      <c r="C111" s="277"/>
      <c r="D111" s="227" t="s">
        <v>184</v>
      </c>
      <c r="E111" s="278" t="s">
        <v>19</v>
      </c>
      <c r="F111" s="279" t="s">
        <v>654</v>
      </c>
      <c r="G111" s="277"/>
      <c r="H111" s="280">
        <v>121.38200000000001</v>
      </c>
      <c r="I111" s="281"/>
      <c r="J111" s="277"/>
      <c r="K111" s="277"/>
      <c r="L111" s="282"/>
      <c r="M111" s="283"/>
      <c r="N111" s="284"/>
      <c r="O111" s="284"/>
      <c r="P111" s="284"/>
      <c r="Q111" s="284"/>
      <c r="R111" s="284"/>
      <c r="S111" s="284"/>
      <c r="T111" s="285"/>
      <c r="U111" s="16"/>
      <c r="V111" s="16"/>
      <c r="W111" s="16"/>
      <c r="X111" s="16"/>
      <c r="Y111" s="16"/>
      <c r="Z111" s="16"/>
      <c r="AA111" s="16"/>
      <c r="AB111" s="16"/>
      <c r="AC111" s="16"/>
      <c r="AD111" s="16"/>
      <c r="AE111" s="16"/>
      <c r="AT111" s="286" t="s">
        <v>184</v>
      </c>
      <c r="AU111" s="286" t="s">
        <v>83</v>
      </c>
      <c r="AV111" s="16" t="s">
        <v>163</v>
      </c>
      <c r="AW111" s="16" t="s">
        <v>35</v>
      </c>
      <c r="AX111" s="16" t="s">
        <v>73</v>
      </c>
      <c r="AY111" s="286" t="s">
        <v>146</v>
      </c>
    </row>
    <row r="112" s="13" customFormat="1">
      <c r="A112" s="13"/>
      <c r="B112" s="229"/>
      <c r="C112" s="230"/>
      <c r="D112" s="227" t="s">
        <v>184</v>
      </c>
      <c r="E112" s="231" t="s">
        <v>19</v>
      </c>
      <c r="F112" s="232" t="s">
        <v>1522</v>
      </c>
      <c r="G112" s="230"/>
      <c r="H112" s="233">
        <v>12.140000000000001</v>
      </c>
      <c r="I112" s="234"/>
      <c r="J112" s="230"/>
      <c r="K112" s="230"/>
      <c r="L112" s="235"/>
      <c r="M112" s="236"/>
      <c r="N112" s="237"/>
      <c r="O112" s="237"/>
      <c r="P112" s="237"/>
      <c r="Q112" s="237"/>
      <c r="R112" s="237"/>
      <c r="S112" s="237"/>
      <c r="T112" s="238"/>
      <c r="U112" s="13"/>
      <c r="V112" s="13"/>
      <c r="W112" s="13"/>
      <c r="X112" s="13"/>
      <c r="Y112" s="13"/>
      <c r="Z112" s="13"/>
      <c r="AA112" s="13"/>
      <c r="AB112" s="13"/>
      <c r="AC112" s="13"/>
      <c r="AD112" s="13"/>
      <c r="AE112" s="13"/>
      <c r="AT112" s="239" t="s">
        <v>184</v>
      </c>
      <c r="AU112" s="239" t="s">
        <v>83</v>
      </c>
      <c r="AV112" s="13" t="s">
        <v>83</v>
      </c>
      <c r="AW112" s="13" t="s">
        <v>35</v>
      </c>
      <c r="AX112" s="13" t="s">
        <v>81</v>
      </c>
      <c r="AY112" s="239" t="s">
        <v>146</v>
      </c>
    </row>
    <row r="113" s="2" customFormat="1" ht="24.15" customHeight="1">
      <c r="A113" s="41"/>
      <c r="B113" s="42"/>
      <c r="C113" s="208" t="s">
        <v>152</v>
      </c>
      <c r="D113" s="208" t="s">
        <v>148</v>
      </c>
      <c r="E113" s="209" t="s">
        <v>1404</v>
      </c>
      <c r="F113" s="210" t="s">
        <v>1405</v>
      </c>
      <c r="G113" s="211" t="s">
        <v>181</v>
      </c>
      <c r="H113" s="212">
        <v>72.840000000000003</v>
      </c>
      <c r="I113" s="213"/>
      <c r="J113" s="214">
        <f>ROUND(I113*H113,2)</f>
        <v>0</v>
      </c>
      <c r="K113" s="215"/>
      <c r="L113" s="47"/>
      <c r="M113" s="216" t="s">
        <v>19</v>
      </c>
      <c r="N113" s="217" t="s">
        <v>44</v>
      </c>
      <c r="O113" s="87"/>
      <c r="P113" s="218">
        <f>O113*H113</f>
        <v>0</v>
      </c>
      <c r="Q113" s="218">
        <v>0</v>
      </c>
      <c r="R113" s="218">
        <f>Q113*H113</f>
        <v>0</v>
      </c>
      <c r="S113" s="218">
        <v>0</v>
      </c>
      <c r="T113" s="219">
        <f>S113*H113</f>
        <v>0</v>
      </c>
      <c r="U113" s="41"/>
      <c r="V113" s="41"/>
      <c r="W113" s="41"/>
      <c r="X113" s="41"/>
      <c r="Y113" s="41"/>
      <c r="Z113" s="41"/>
      <c r="AA113" s="41"/>
      <c r="AB113" s="41"/>
      <c r="AC113" s="41"/>
      <c r="AD113" s="41"/>
      <c r="AE113" s="41"/>
      <c r="AR113" s="220" t="s">
        <v>152</v>
      </c>
      <c r="AT113" s="220" t="s">
        <v>148</v>
      </c>
      <c r="AU113" s="220" t="s">
        <v>83</v>
      </c>
      <c r="AY113" s="20" t="s">
        <v>146</v>
      </c>
      <c r="BE113" s="221">
        <f>IF(N113="základní",J113,0)</f>
        <v>0</v>
      </c>
      <c r="BF113" s="221">
        <f>IF(N113="snížená",J113,0)</f>
        <v>0</v>
      </c>
      <c r="BG113" s="221">
        <f>IF(N113="zákl. přenesená",J113,0)</f>
        <v>0</v>
      </c>
      <c r="BH113" s="221">
        <f>IF(N113="sníž. přenesená",J113,0)</f>
        <v>0</v>
      </c>
      <c r="BI113" s="221">
        <f>IF(N113="nulová",J113,0)</f>
        <v>0</v>
      </c>
      <c r="BJ113" s="20" t="s">
        <v>81</v>
      </c>
      <c r="BK113" s="221">
        <f>ROUND(I113*H113,2)</f>
        <v>0</v>
      </c>
      <c r="BL113" s="20" t="s">
        <v>152</v>
      </c>
      <c r="BM113" s="220" t="s">
        <v>1523</v>
      </c>
    </row>
    <row r="114" s="2" customFormat="1">
      <c r="A114" s="41"/>
      <c r="B114" s="42"/>
      <c r="C114" s="43"/>
      <c r="D114" s="222" t="s">
        <v>154</v>
      </c>
      <c r="E114" s="43"/>
      <c r="F114" s="223" t="s">
        <v>1407</v>
      </c>
      <c r="G114" s="43"/>
      <c r="H114" s="43"/>
      <c r="I114" s="224"/>
      <c r="J114" s="43"/>
      <c r="K114" s="43"/>
      <c r="L114" s="47"/>
      <c r="M114" s="225"/>
      <c r="N114" s="226"/>
      <c r="O114" s="87"/>
      <c r="P114" s="87"/>
      <c r="Q114" s="87"/>
      <c r="R114" s="87"/>
      <c r="S114" s="87"/>
      <c r="T114" s="88"/>
      <c r="U114" s="41"/>
      <c r="V114" s="41"/>
      <c r="W114" s="41"/>
      <c r="X114" s="41"/>
      <c r="Y114" s="41"/>
      <c r="Z114" s="41"/>
      <c r="AA114" s="41"/>
      <c r="AB114" s="41"/>
      <c r="AC114" s="41"/>
      <c r="AD114" s="41"/>
      <c r="AE114" s="41"/>
      <c r="AT114" s="20" t="s">
        <v>154</v>
      </c>
      <c r="AU114" s="20" t="s">
        <v>83</v>
      </c>
    </row>
    <row r="115" s="13" customFormat="1">
      <c r="A115" s="13"/>
      <c r="B115" s="229"/>
      <c r="C115" s="230"/>
      <c r="D115" s="227" t="s">
        <v>184</v>
      </c>
      <c r="E115" s="231" t="s">
        <v>19</v>
      </c>
      <c r="F115" s="232" t="s">
        <v>1524</v>
      </c>
      <c r="G115" s="230"/>
      <c r="H115" s="233">
        <v>72.840000000000003</v>
      </c>
      <c r="I115" s="234"/>
      <c r="J115" s="230"/>
      <c r="K115" s="230"/>
      <c r="L115" s="235"/>
      <c r="M115" s="236"/>
      <c r="N115" s="237"/>
      <c r="O115" s="237"/>
      <c r="P115" s="237"/>
      <c r="Q115" s="237"/>
      <c r="R115" s="237"/>
      <c r="S115" s="237"/>
      <c r="T115" s="238"/>
      <c r="U115" s="13"/>
      <c r="V115" s="13"/>
      <c r="W115" s="13"/>
      <c r="X115" s="13"/>
      <c r="Y115" s="13"/>
      <c r="Z115" s="13"/>
      <c r="AA115" s="13"/>
      <c r="AB115" s="13"/>
      <c r="AC115" s="13"/>
      <c r="AD115" s="13"/>
      <c r="AE115" s="13"/>
      <c r="AT115" s="239" t="s">
        <v>184</v>
      </c>
      <c r="AU115" s="239" t="s">
        <v>83</v>
      </c>
      <c r="AV115" s="13" t="s">
        <v>83</v>
      </c>
      <c r="AW115" s="13" t="s">
        <v>35</v>
      </c>
      <c r="AX115" s="13" t="s">
        <v>81</v>
      </c>
      <c r="AY115" s="239" t="s">
        <v>146</v>
      </c>
    </row>
    <row r="116" s="2" customFormat="1" ht="24.15" customHeight="1">
      <c r="A116" s="41"/>
      <c r="B116" s="42"/>
      <c r="C116" s="208" t="s">
        <v>173</v>
      </c>
      <c r="D116" s="208" t="s">
        <v>148</v>
      </c>
      <c r="E116" s="209" t="s">
        <v>1409</v>
      </c>
      <c r="F116" s="210" t="s">
        <v>1410</v>
      </c>
      <c r="G116" s="211" t="s">
        <v>181</v>
      </c>
      <c r="H116" s="212">
        <v>30.350000000000001</v>
      </c>
      <c r="I116" s="213"/>
      <c r="J116" s="214">
        <f>ROUND(I116*H116,2)</f>
        <v>0</v>
      </c>
      <c r="K116" s="215"/>
      <c r="L116" s="47"/>
      <c r="M116" s="216" t="s">
        <v>19</v>
      </c>
      <c r="N116" s="217" t="s">
        <v>44</v>
      </c>
      <c r="O116" s="87"/>
      <c r="P116" s="218">
        <f>O116*H116</f>
        <v>0</v>
      </c>
      <c r="Q116" s="218">
        <v>0</v>
      </c>
      <c r="R116" s="218">
        <f>Q116*H116</f>
        <v>0</v>
      </c>
      <c r="S116" s="218">
        <v>0</v>
      </c>
      <c r="T116" s="219">
        <f>S116*H116</f>
        <v>0</v>
      </c>
      <c r="U116" s="41"/>
      <c r="V116" s="41"/>
      <c r="W116" s="41"/>
      <c r="X116" s="41"/>
      <c r="Y116" s="41"/>
      <c r="Z116" s="41"/>
      <c r="AA116" s="41"/>
      <c r="AB116" s="41"/>
      <c r="AC116" s="41"/>
      <c r="AD116" s="41"/>
      <c r="AE116" s="41"/>
      <c r="AR116" s="220" t="s">
        <v>152</v>
      </c>
      <c r="AT116" s="220" t="s">
        <v>148</v>
      </c>
      <c r="AU116" s="220" t="s">
        <v>83</v>
      </c>
      <c r="AY116" s="20" t="s">
        <v>146</v>
      </c>
      <c r="BE116" s="221">
        <f>IF(N116="základní",J116,0)</f>
        <v>0</v>
      </c>
      <c r="BF116" s="221">
        <f>IF(N116="snížená",J116,0)</f>
        <v>0</v>
      </c>
      <c r="BG116" s="221">
        <f>IF(N116="zákl. přenesená",J116,0)</f>
        <v>0</v>
      </c>
      <c r="BH116" s="221">
        <f>IF(N116="sníž. přenesená",J116,0)</f>
        <v>0</v>
      </c>
      <c r="BI116" s="221">
        <f>IF(N116="nulová",J116,0)</f>
        <v>0</v>
      </c>
      <c r="BJ116" s="20" t="s">
        <v>81</v>
      </c>
      <c r="BK116" s="221">
        <f>ROUND(I116*H116,2)</f>
        <v>0</v>
      </c>
      <c r="BL116" s="20" t="s">
        <v>152</v>
      </c>
      <c r="BM116" s="220" t="s">
        <v>1525</v>
      </c>
    </row>
    <row r="117" s="2" customFormat="1">
      <c r="A117" s="41"/>
      <c r="B117" s="42"/>
      <c r="C117" s="43"/>
      <c r="D117" s="222" t="s">
        <v>154</v>
      </c>
      <c r="E117" s="43"/>
      <c r="F117" s="223" t="s">
        <v>1412</v>
      </c>
      <c r="G117" s="43"/>
      <c r="H117" s="43"/>
      <c r="I117" s="224"/>
      <c r="J117" s="43"/>
      <c r="K117" s="43"/>
      <c r="L117" s="47"/>
      <c r="M117" s="225"/>
      <c r="N117" s="226"/>
      <c r="O117" s="87"/>
      <c r="P117" s="87"/>
      <c r="Q117" s="87"/>
      <c r="R117" s="87"/>
      <c r="S117" s="87"/>
      <c r="T117" s="88"/>
      <c r="U117" s="41"/>
      <c r="V117" s="41"/>
      <c r="W117" s="41"/>
      <c r="X117" s="41"/>
      <c r="Y117" s="41"/>
      <c r="Z117" s="41"/>
      <c r="AA117" s="41"/>
      <c r="AB117" s="41"/>
      <c r="AC117" s="41"/>
      <c r="AD117" s="41"/>
      <c r="AE117" s="41"/>
      <c r="AT117" s="20" t="s">
        <v>154</v>
      </c>
      <c r="AU117" s="20" t="s">
        <v>83</v>
      </c>
    </row>
    <row r="118" s="13" customFormat="1">
      <c r="A118" s="13"/>
      <c r="B118" s="229"/>
      <c r="C118" s="230"/>
      <c r="D118" s="227" t="s">
        <v>184</v>
      </c>
      <c r="E118" s="231" t="s">
        <v>19</v>
      </c>
      <c r="F118" s="232" t="s">
        <v>1526</v>
      </c>
      <c r="G118" s="230"/>
      <c r="H118" s="233">
        <v>30.350000000000001</v>
      </c>
      <c r="I118" s="234"/>
      <c r="J118" s="230"/>
      <c r="K118" s="230"/>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83</v>
      </c>
      <c r="AV118" s="13" t="s">
        <v>83</v>
      </c>
      <c r="AW118" s="13" t="s">
        <v>35</v>
      </c>
      <c r="AX118" s="13" t="s">
        <v>81</v>
      </c>
      <c r="AY118" s="239" t="s">
        <v>146</v>
      </c>
    </row>
    <row r="119" s="2" customFormat="1" ht="24.15" customHeight="1">
      <c r="A119" s="41"/>
      <c r="B119" s="42"/>
      <c r="C119" s="208" t="s">
        <v>178</v>
      </c>
      <c r="D119" s="208" t="s">
        <v>148</v>
      </c>
      <c r="E119" s="209" t="s">
        <v>714</v>
      </c>
      <c r="F119" s="210" t="s">
        <v>715</v>
      </c>
      <c r="G119" s="211" t="s">
        <v>181</v>
      </c>
      <c r="H119" s="212">
        <v>6.0700000000000003</v>
      </c>
      <c r="I119" s="213"/>
      <c r="J119" s="214">
        <f>ROUND(I119*H119,2)</f>
        <v>0</v>
      </c>
      <c r="K119" s="215"/>
      <c r="L119" s="47"/>
      <c r="M119" s="216" t="s">
        <v>19</v>
      </c>
      <c r="N119" s="217" t="s">
        <v>44</v>
      </c>
      <c r="O119" s="87"/>
      <c r="P119" s="218">
        <f>O119*H119</f>
        <v>0</v>
      </c>
      <c r="Q119" s="218">
        <v>0</v>
      </c>
      <c r="R119" s="218">
        <f>Q119*H119</f>
        <v>0</v>
      </c>
      <c r="S119" s="218">
        <v>0</v>
      </c>
      <c r="T119" s="219">
        <f>S119*H119</f>
        <v>0</v>
      </c>
      <c r="U119" s="41"/>
      <c r="V119" s="41"/>
      <c r="W119" s="41"/>
      <c r="X119" s="41"/>
      <c r="Y119" s="41"/>
      <c r="Z119" s="41"/>
      <c r="AA119" s="41"/>
      <c r="AB119" s="41"/>
      <c r="AC119" s="41"/>
      <c r="AD119" s="41"/>
      <c r="AE119" s="41"/>
      <c r="AR119" s="220" t="s">
        <v>152</v>
      </c>
      <c r="AT119" s="220" t="s">
        <v>148</v>
      </c>
      <c r="AU119" s="220" t="s">
        <v>83</v>
      </c>
      <c r="AY119" s="20" t="s">
        <v>146</v>
      </c>
      <c r="BE119" s="221">
        <f>IF(N119="základní",J119,0)</f>
        <v>0</v>
      </c>
      <c r="BF119" s="221">
        <f>IF(N119="snížená",J119,0)</f>
        <v>0</v>
      </c>
      <c r="BG119" s="221">
        <f>IF(N119="zákl. přenesená",J119,0)</f>
        <v>0</v>
      </c>
      <c r="BH119" s="221">
        <f>IF(N119="sníž. přenesená",J119,0)</f>
        <v>0</v>
      </c>
      <c r="BI119" s="221">
        <f>IF(N119="nulová",J119,0)</f>
        <v>0</v>
      </c>
      <c r="BJ119" s="20" t="s">
        <v>81</v>
      </c>
      <c r="BK119" s="221">
        <f>ROUND(I119*H119,2)</f>
        <v>0</v>
      </c>
      <c r="BL119" s="20" t="s">
        <v>152</v>
      </c>
      <c r="BM119" s="220" t="s">
        <v>1527</v>
      </c>
    </row>
    <row r="120" s="2" customFormat="1">
      <c r="A120" s="41"/>
      <c r="B120" s="42"/>
      <c r="C120" s="43"/>
      <c r="D120" s="222" t="s">
        <v>154</v>
      </c>
      <c r="E120" s="43"/>
      <c r="F120" s="223" t="s">
        <v>717</v>
      </c>
      <c r="G120" s="43"/>
      <c r="H120" s="43"/>
      <c r="I120" s="224"/>
      <c r="J120" s="43"/>
      <c r="K120" s="43"/>
      <c r="L120" s="47"/>
      <c r="M120" s="225"/>
      <c r="N120" s="226"/>
      <c r="O120" s="87"/>
      <c r="P120" s="87"/>
      <c r="Q120" s="87"/>
      <c r="R120" s="87"/>
      <c r="S120" s="87"/>
      <c r="T120" s="88"/>
      <c r="U120" s="41"/>
      <c r="V120" s="41"/>
      <c r="W120" s="41"/>
      <c r="X120" s="41"/>
      <c r="Y120" s="41"/>
      <c r="Z120" s="41"/>
      <c r="AA120" s="41"/>
      <c r="AB120" s="41"/>
      <c r="AC120" s="41"/>
      <c r="AD120" s="41"/>
      <c r="AE120" s="41"/>
      <c r="AT120" s="20" t="s">
        <v>154</v>
      </c>
      <c r="AU120" s="20" t="s">
        <v>83</v>
      </c>
    </row>
    <row r="121" s="13" customFormat="1">
      <c r="A121" s="13"/>
      <c r="B121" s="229"/>
      <c r="C121" s="230"/>
      <c r="D121" s="227" t="s">
        <v>184</v>
      </c>
      <c r="E121" s="231" t="s">
        <v>19</v>
      </c>
      <c r="F121" s="232" t="s">
        <v>1528</v>
      </c>
      <c r="G121" s="230"/>
      <c r="H121" s="233">
        <v>6.0700000000000003</v>
      </c>
      <c r="I121" s="234"/>
      <c r="J121" s="230"/>
      <c r="K121" s="230"/>
      <c r="L121" s="235"/>
      <c r="M121" s="236"/>
      <c r="N121" s="237"/>
      <c r="O121" s="237"/>
      <c r="P121" s="237"/>
      <c r="Q121" s="237"/>
      <c r="R121" s="237"/>
      <c r="S121" s="237"/>
      <c r="T121" s="238"/>
      <c r="U121" s="13"/>
      <c r="V121" s="13"/>
      <c r="W121" s="13"/>
      <c r="X121" s="13"/>
      <c r="Y121" s="13"/>
      <c r="Z121" s="13"/>
      <c r="AA121" s="13"/>
      <c r="AB121" s="13"/>
      <c r="AC121" s="13"/>
      <c r="AD121" s="13"/>
      <c r="AE121" s="13"/>
      <c r="AT121" s="239" t="s">
        <v>184</v>
      </c>
      <c r="AU121" s="239" t="s">
        <v>83</v>
      </c>
      <c r="AV121" s="13" t="s">
        <v>83</v>
      </c>
      <c r="AW121" s="13" t="s">
        <v>35</v>
      </c>
      <c r="AX121" s="13" t="s">
        <v>81</v>
      </c>
      <c r="AY121" s="239" t="s">
        <v>146</v>
      </c>
    </row>
    <row r="122" s="2" customFormat="1" ht="24.15" customHeight="1">
      <c r="A122" s="41"/>
      <c r="B122" s="42"/>
      <c r="C122" s="208" t="s">
        <v>190</v>
      </c>
      <c r="D122" s="208" t="s">
        <v>148</v>
      </c>
      <c r="E122" s="209" t="s">
        <v>719</v>
      </c>
      <c r="F122" s="210" t="s">
        <v>720</v>
      </c>
      <c r="G122" s="211" t="s">
        <v>181</v>
      </c>
      <c r="H122" s="212">
        <v>59.399999999999999</v>
      </c>
      <c r="I122" s="213"/>
      <c r="J122" s="214">
        <f>ROUND(I122*H122,2)</f>
        <v>0</v>
      </c>
      <c r="K122" s="215"/>
      <c r="L122" s="47"/>
      <c r="M122" s="216" t="s">
        <v>19</v>
      </c>
      <c r="N122" s="217" t="s">
        <v>44</v>
      </c>
      <c r="O122" s="87"/>
      <c r="P122" s="218">
        <f>O122*H122</f>
        <v>0</v>
      </c>
      <c r="Q122" s="218">
        <v>0</v>
      </c>
      <c r="R122" s="218">
        <f>Q122*H122</f>
        <v>0</v>
      </c>
      <c r="S122" s="218">
        <v>0</v>
      </c>
      <c r="T122" s="219">
        <f>S122*H122</f>
        <v>0</v>
      </c>
      <c r="U122" s="41"/>
      <c r="V122" s="41"/>
      <c r="W122" s="41"/>
      <c r="X122" s="41"/>
      <c r="Y122" s="41"/>
      <c r="Z122" s="41"/>
      <c r="AA122" s="41"/>
      <c r="AB122" s="41"/>
      <c r="AC122" s="41"/>
      <c r="AD122" s="41"/>
      <c r="AE122" s="41"/>
      <c r="AR122" s="220" t="s">
        <v>152</v>
      </c>
      <c r="AT122" s="220" t="s">
        <v>148</v>
      </c>
      <c r="AU122" s="220" t="s">
        <v>83</v>
      </c>
      <c r="AY122" s="20" t="s">
        <v>146</v>
      </c>
      <c r="BE122" s="221">
        <f>IF(N122="základní",J122,0)</f>
        <v>0</v>
      </c>
      <c r="BF122" s="221">
        <f>IF(N122="snížená",J122,0)</f>
        <v>0</v>
      </c>
      <c r="BG122" s="221">
        <f>IF(N122="zákl. přenesená",J122,0)</f>
        <v>0</v>
      </c>
      <c r="BH122" s="221">
        <f>IF(N122="sníž. přenesená",J122,0)</f>
        <v>0</v>
      </c>
      <c r="BI122" s="221">
        <f>IF(N122="nulová",J122,0)</f>
        <v>0</v>
      </c>
      <c r="BJ122" s="20" t="s">
        <v>81</v>
      </c>
      <c r="BK122" s="221">
        <f>ROUND(I122*H122,2)</f>
        <v>0</v>
      </c>
      <c r="BL122" s="20" t="s">
        <v>152</v>
      </c>
      <c r="BM122" s="220" t="s">
        <v>1529</v>
      </c>
    </row>
    <row r="123" s="2" customFormat="1">
      <c r="A123" s="41"/>
      <c r="B123" s="42"/>
      <c r="C123" s="43"/>
      <c r="D123" s="222" t="s">
        <v>154</v>
      </c>
      <c r="E123" s="43"/>
      <c r="F123" s="223" t="s">
        <v>722</v>
      </c>
      <c r="G123" s="43"/>
      <c r="H123" s="43"/>
      <c r="I123" s="224"/>
      <c r="J123" s="43"/>
      <c r="K123" s="43"/>
      <c r="L123" s="47"/>
      <c r="M123" s="225"/>
      <c r="N123" s="226"/>
      <c r="O123" s="87"/>
      <c r="P123" s="87"/>
      <c r="Q123" s="87"/>
      <c r="R123" s="87"/>
      <c r="S123" s="87"/>
      <c r="T123" s="88"/>
      <c r="U123" s="41"/>
      <c r="V123" s="41"/>
      <c r="W123" s="41"/>
      <c r="X123" s="41"/>
      <c r="Y123" s="41"/>
      <c r="Z123" s="41"/>
      <c r="AA123" s="41"/>
      <c r="AB123" s="41"/>
      <c r="AC123" s="41"/>
      <c r="AD123" s="41"/>
      <c r="AE123" s="41"/>
      <c r="AT123" s="20" t="s">
        <v>154</v>
      </c>
      <c r="AU123" s="20" t="s">
        <v>83</v>
      </c>
    </row>
    <row r="124" s="13" customFormat="1">
      <c r="A124" s="13"/>
      <c r="B124" s="229"/>
      <c r="C124" s="230"/>
      <c r="D124" s="227" t="s">
        <v>184</v>
      </c>
      <c r="E124" s="231" t="s">
        <v>19</v>
      </c>
      <c r="F124" s="232" t="s">
        <v>1530</v>
      </c>
      <c r="G124" s="230"/>
      <c r="H124" s="233">
        <v>59.399999999999999</v>
      </c>
      <c r="I124" s="234"/>
      <c r="J124" s="230"/>
      <c r="K124" s="230"/>
      <c r="L124" s="235"/>
      <c r="M124" s="236"/>
      <c r="N124" s="237"/>
      <c r="O124" s="237"/>
      <c r="P124" s="237"/>
      <c r="Q124" s="237"/>
      <c r="R124" s="237"/>
      <c r="S124" s="237"/>
      <c r="T124" s="238"/>
      <c r="U124" s="13"/>
      <c r="V124" s="13"/>
      <c r="W124" s="13"/>
      <c r="X124" s="13"/>
      <c r="Y124" s="13"/>
      <c r="Z124" s="13"/>
      <c r="AA124" s="13"/>
      <c r="AB124" s="13"/>
      <c r="AC124" s="13"/>
      <c r="AD124" s="13"/>
      <c r="AE124" s="13"/>
      <c r="AT124" s="239" t="s">
        <v>184</v>
      </c>
      <c r="AU124" s="239" t="s">
        <v>83</v>
      </c>
      <c r="AV124" s="13" t="s">
        <v>83</v>
      </c>
      <c r="AW124" s="13" t="s">
        <v>35</v>
      </c>
      <c r="AX124" s="13" t="s">
        <v>81</v>
      </c>
      <c r="AY124" s="239" t="s">
        <v>146</v>
      </c>
    </row>
    <row r="125" s="2" customFormat="1" ht="21.75" customHeight="1">
      <c r="A125" s="41"/>
      <c r="B125" s="42"/>
      <c r="C125" s="208" t="s">
        <v>196</v>
      </c>
      <c r="D125" s="208" t="s">
        <v>148</v>
      </c>
      <c r="E125" s="209" t="s">
        <v>724</v>
      </c>
      <c r="F125" s="210" t="s">
        <v>725</v>
      </c>
      <c r="G125" s="211" t="s">
        <v>151</v>
      </c>
      <c r="H125" s="212">
        <v>220.358</v>
      </c>
      <c r="I125" s="213"/>
      <c r="J125" s="214">
        <f>ROUND(I125*H125,2)</f>
        <v>0</v>
      </c>
      <c r="K125" s="215"/>
      <c r="L125" s="47"/>
      <c r="M125" s="216" t="s">
        <v>19</v>
      </c>
      <c r="N125" s="217" t="s">
        <v>44</v>
      </c>
      <c r="O125" s="87"/>
      <c r="P125" s="218">
        <f>O125*H125</f>
        <v>0</v>
      </c>
      <c r="Q125" s="218">
        <v>0.00084000000000000003</v>
      </c>
      <c r="R125" s="218">
        <f>Q125*H125</f>
        <v>0.18510072000000002</v>
      </c>
      <c r="S125" s="218">
        <v>0</v>
      </c>
      <c r="T125" s="219">
        <f>S125*H125</f>
        <v>0</v>
      </c>
      <c r="U125" s="41"/>
      <c r="V125" s="41"/>
      <c r="W125" s="41"/>
      <c r="X125" s="41"/>
      <c r="Y125" s="41"/>
      <c r="Z125" s="41"/>
      <c r="AA125" s="41"/>
      <c r="AB125" s="41"/>
      <c r="AC125" s="41"/>
      <c r="AD125" s="41"/>
      <c r="AE125" s="41"/>
      <c r="AR125" s="220" t="s">
        <v>152</v>
      </c>
      <c r="AT125" s="220" t="s">
        <v>148</v>
      </c>
      <c r="AU125" s="220" t="s">
        <v>83</v>
      </c>
      <c r="AY125" s="20" t="s">
        <v>146</v>
      </c>
      <c r="BE125" s="221">
        <f>IF(N125="základní",J125,0)</f>
        <v>0</v>
      </c>
      <c r="BF125" s="221">
        <f>IF(N125="snížená",J125,0)</f>
        <v>0</v>
      </c>
      <c r="BG125" s="221">
        <f>IF(N125="zákl. přenesená",J125,0)</f>
        <v>0</v>
      </c>
      <c r="BH125" s="221">
        <f>IF(N125="sníž. přenesená",J125,0)</f>
        <v>0</v>
      </c>
      <c r="BI125" s="221">
        <f>IF(N125="nulová",J125,0)</f>
        <v>0</v>
      </c>
      <c r="BJ125" s="20" t="s">
        <v>81</v>
      </c>
      <c r="BK125" s="221">
        <f>ROUND(I125*H125,2)</f>
        <v>0</v>
      </c>
      <c r="BL125" s="20" t="s">
        <v>152</v>
      </c>
      <c r="BM125" s="220" t="s">
        <v>1531</v>
      </c>
    </row>
    <row r="126" s="2" customFormat="1">
      <c r="A126" s="41"/>
      <c r="B126" s="42"/>
      <c r="C126" s="43"/>
      <c r="D126" s="222" t="s">
        <v>154</v>
      </c>
      <c r="E126" s="43"/>
      <c r="F126" s="223" t="s">
        <v>727</v>
      </c>
      <c r="G126" s="43"/>
      <c r="H126" s="43"/>
      <c r="I126" s="224"/>
      <c r="J126" s="43"/>
      <c r="K126" s="43"/>
      <c r="L126" s="47"/>
      <c r="M126" s="225"/>
      <c r="N126" s="226"/>
      <c r="O126" s="87"/>
      <c r="P126" s="87"/>
      <c r="Q126" s="87"/>
      <c r="R126" s="87"/>
      <c r="S126" s="87"/>
      <c r="T126" s="88"/>
      <c r="U126" s="41"/>
      <c r="V126" s="41"/>
      <c r="W126" s="41"/>
      <c r="X126" s="41"/>
      <c r="Y126" s="41"/>
      <c r="Z126" s="41"/>
      <c r="AA126" s="41"/>
      <c r="AB126" s="41"/>
      <c r="AC126" s="41"/>
      <c r="AD126" s="41"/>
      <c r="AE126" s="41"/>
      <c r="AT126" s="20" t="s">
        <v>154</v>
      </c>
      <c r="AU126" s="20" t="s">
        <v>83</v>
      </c>
    </row>
    <row r="127" s="13" customFormat="1">
      <c r="A127" s="13"/>
      <c r="B127" s="229"/>
      <c r="C127" s="230"/>
      <c r="D127" s="227" t="s">
        <v>184</v>
      </c>
      <c r="E127" s="231" t="s">
        <v>19</v>
      </c>
      <c r="F127" s="232" t="s">
        <v>1532</v>
      </c>
      <c r="G127" s="230"/>
      <c r="H127" s="233">
        <v>220.358</v>
      </c>
      <c r="I127" s="234"/>
      <c r="J127" s="230"/>
      <c r="K127" s="230"/>
      <c r="L127" s="235"/>
      <c r="M127" s="236"/>
      <c r="N127" s="237"/>
      <c r="O127" s="237"/>
      <c r="P127" s="237"/>
      <c r="Q127" s="237"/>
      <c r="R127" s="237"/>
      <c r="S127" s="237"/>
      <c r="T127" s="238"/>
      <c r="U127" s="13"/>
      <c r="V127" s="13"/>
      <c r="W127" s="13"/>
      <c r="X127" s="13"/>
      <c r="Y127" s="13"/>
      <c r="Z127" s="13"/>
      <c r="AA127" s="13"/>
      <c r="AB127" s="13"/>
      <c r="AC127" s="13"/>
      <c r="AD127" s="13"/>
      <c r="AE127" s="13"/>
      <c r="AT127" s="239" t="s">
        <v>184</v>
      </c>
      <c r="AU127" s="239" t="s">
        <v>83</v>
      </c>
      <c r="AV127" s="13" t="s">
        <v>83</v>
      </c>
      <c r="AW127" s="13" t="s">
        <v>35</v>
      </c>
      <c r="AX127" s="13" t="s">
        <v>81</v>
      </c>
      <c r="AY127" s="239" t="s">
        <v>146</v>
      </c>
    </row>
    <row r="128" s="2" customFormat="1" ht="24.15" customHeight="1">
      <c r="A128" s="41"/>
      <c r="B128" s="42"/>
      <c r="C128" s="208" t="s">
        <v>203</v>
      </c>
      <c r="D128" s="208" t="s">
        <v>148</v>
      </c>
      <c r="E128" s="209" t="s">
        <v>734</v>
      </c>
      <c r="F128" s="210" t="s">
        <v>735</v>
      </c>
      <c r="G128" s="211" t="s">
        <v>151</v>
      </c>
      <c r="H128" s="212">
        <v>220.358</v>
      </c>
      <c r="I128" s="213"/>
      <c r="J128" s="214">
        <f>ROUND(I128*H128,2)</f>
        <v>0</v>
      </c>
      <c r="K128" s="215"/>
      <c r="L128" s="47"/>
      <c r="M128" s="216" t="s">
        <v>19</v>
      </c>
      <c r="N128" s="217" t="s">
        <v>44</v>
      </c>
      <c r="O128" s="87"/>
      <c r="P128" s="218">
        <f>O128*H128</f>
        <v>0</v>
      </c>
      <c r="Q128" s="218">
        <v>0</v>
      </c>
      <c r="R128" s="218">
        <f>Q128*H128</f>
        <v>0</v>
      </c>
      <c r="S128" s="218">
        <v>0</v>
      </c>
      <c r="T128" s="219">
        <f>S128*H128</f>
        <v>0</v>
      </c>
      <c r="U128" s="41"/>
      <c r="V128" s="41"/>
      <c r="W128" s="41"/>
      <c r="X128" s="41"/>
      <c r="Y128" s="41"/>
      <c r="Z128" s="41"/>
      <c r="AA128" s="41"/>
      <c r="AB128" s="41"/>
      <c r="AC128" s="41"/>
      <c r="AD128" s="41"/>
      <c r="AE128" s="41"/>
      <c r="AR128" s="220" t="s">
        <v>152</v>
      </c>
      <c r="AT128" s="220" t="s">
        <v>148</v>
      </c>
      <c r="AU128" s="220" t="s">
        <v>83</v>
      </c>
      <c r="AY128" s="20" t="s">
        <v>146</v>
      </c>
      <c r="BE128" s="221">
        <f>IF(N128="základní",J128,0)</f>
        <v>0</v>
      </c>
      <c r="BF128" s="221">
        <f>IF(N128="snížená",J128,0)</f>
        <v>0</v>
      </c>
      <c r="BG128" s="221">
        <f>IF(N128="zákl. přenesená",J128,0)</f>
        <v>0</v>
      </c>
      <c r="BH128" s="221">
        <f>IF(N128="sníž. přenesená",J128,0)</f>
        <v>0</v>
      </c>
      <c r="BI128" s="221">
        <f>IF(N128="nulová",J128,0)</f>
        <v>0</v>
      </c>
      <c r="BJ128" s="20" t="s">
        <v>81</v>
      </c>
      <c r="BK128" s="221">
        <f>ROUND(I128*H128,2)</f>
        <v>0</v>
      </c>
      <c r="BL128" s="20" t="s">
        <v>152</v>
      </c>
      <c r="BM128" s="220" t="s">
        <v>1533</v>
      </c>
    </row>
    <row r="129" s="2" customFormat="1">
      <c r="A129" s="41"/>
      <c r="B129" s="42"/>
      <c r="C129" s="43"/>
      <c r="D129" s="222" t="s">
        <v>154</v>
      </c>
      <c r="E129" s="43"/>
      <c r="F129" s="223" t="s">
        <v>737</v>
      </c>
      <c r="G129" s="43"/>
      <c r="H129" s="43"/>
      <c r="I129" s="224"/>
      <c r="J129" s="43"/>
      <c r="K129" s="43"/>
      <c r="L129" s="47"/>
      <c r="M129" s="225"/>
      <c r="N129" s="226"/>
      <c r="O129" s="87"/>
      <c r="P129" s="87"/>
      <c r="Q129" s="87"/>
      <c r="R129" s="87"/>
      <c r="S129" s="87"/>
      <c r="T129" s="88"/>
      <c r="U129" s="41"/>
      <c r="V129" s="41"/>
      <c r="W129" s="41"/>
      <c r="X129" s="41"/>
      <c r="Y129" s="41"/>
      <c r="Z129" s="41"/>
      <c r="AA129" s="41"/>
      <c r="AB129" s="41"/>
      <c r="AC129" s="41"/>
      <c r="AD129" s="41"/>
      <c r="AE129" s="41"/>
      <c r="AT129" s="20" t="s">
        <v>154</v>
      </c>
      <c r="AU129" s="20" t="s">
        <v>83</v>
      </c>
    </row>
    <row r="130" s="2" customFormat="1" ht="37.8" customHeight="1">
      <c r="A130" s="41"/>
      <c r="B130" s="42"/>
      <c r="C130" s="208" t="s">
        <v>209</v>
      </c>
      <c r="D130" s="208" t="s">
        <v>148</v>
      </c>
      <c r="E130" s="209" t="s">
        <v>742</v>
      </c>
      <c r="F130" s="210" t="s">
        <v>743</v>
      </c>
      <c r="G130" s="211" t="s">
        <v>181</v>
      </c>
      <c r="H130" s="212">
        <v>35.262</v>
      </c>
      <c r="I130" s="213"/>
      <c r="J130" s="214">
        <f>ROUND(I130*H130,2)</f>
        <v>0</v>
      </c>
      <c r="K130" s="215"/>
      <c r="L130" s="47"/>
      <c r="M130" s="216" t="s">
        <v>19</v>
      </c>
      <c r="N130" s="217" t="s">
        <v>44</v>
      </c>
      <c r="O130" s="87"/>
      <c r="P130" s="218">
        <f>O130*H130</f>
        <v>0</v>
      </c>
      <c r="Q130" s="218">
        <v>0</v>
      </c>
      <c r="R130" s="218">
        <f>Q130*H130</f>
        <v>0</v>
      </c>
      <c r="S130" s="218">
        <v>0</v>
      </c>
      <c r="T130" s="219">
        <f>S130*H130</f>
        <v>0</v>
      </c>
      <c r="U130" s="41"/>
      <c r="V130" s="41"/>
      <c r="W130" s="41"/>
      <c r="X130" s="41"/>
      <c r="Y130" s="41"/>
      <c r="Z130" s="41"/>
      <c r="AA130" s="41"/>
      <c r="AB130" s="41"/>
      <c r="AC130" s="41"/>
      <c r="AD130" s="41"/>
      <c r="AE130" s="41"/>
      <c r="AR130" s="220" t="s">
        <v>152</v>
      </c>
      <c r="AT130" s="220" t="s">
        <v>148</v>
      </c>
      <c r="AU130" s="220" t="s">
        <v>83</v>
      </c>
      <c r="AY130" s="20" t="s">
        <v>146</v>
      </c>
      <c r="BE130" s="221">
        <f>IF(N130="základní",J130,0)</f>
        <v>0</v>
      </c>
      <c r="BF130" s="221">
        <f>IF(N130="snížená",J130,0)</f>
        <v>0</v>
      </c>
      <c r="BG130" s="221">
        <f>IF(N130="zákl. přenesená",J130,0)</f>
        <v>0</v>
      </c>
      <c r="BH130" s="221">
        <f>IF(N130="sníž. přenesená",J130,0)</f>
        <v>0</v>
      </c>
      <c r="BI130" s="221">
        <f>IF(N130="nulová",J130,0)</f>
        <v>0</v>
      </c>
      <c r="BJ130" s="20" t="s">
        <v>81</v>
      </c>
      <c r="BK130" s="221">
        <f>ROUND(I130*H130,2)</f>
        <v>0</v>
      </c>
      <c r="BL130" s="20" t="s">
        <v>152</v>
      </c>
      <c r="BM130" s="220" t="s">
        <v>1534</v>
      </c>
    </row>
    <row r="131" s="2" customFormat="1">
      <c r="A131" s="41"/>
      <c r="B131" s="42"/>
      <c r="C131" s="43"/>
      <c r="D131" s="222" t="s">
        <v>154</v>
      </c>
      <c r="E131" s="43"/>
      <c r="F131" s="223" t="s">
        <v>745</v>
      </c>
      <c r="G131" s="43"/>
      <c r="H131" s="43"/>
      <c r="I131" s="224"/>
      <c r="J131" s="43"/>
      <c r="K131" s="43"/>
      <c r="L131" s="47"/>
      <c r="M131" s="225"/>
      <c r="N131" s="226"/>
      <c r="O131" s="87"/>
      <c r="P131" s="87"/>
      <c r="Q131" s="87"/>
      <c r="R131" s="87"/>
      <c r="S131" s="87"/>
      <c r="T131" s="88"/>
      <c r="U131" s="41"/>
      <c r="V131" s="41"/>
      <c r="W131" s="41"/>
      <c r="X131" s="41"/>
      <c r="Y131" s="41"/>
      <c r="Z131" s="41"/>
      <c r="AA131" s="41"/>
      <c r="AB131" s="41"/>
      <c r="AC131" s="41"/>
      <c r="AD131" s="41"/>
      <c r="AE131" s="41"/>
      <c r="AT131" s="20" t="s">
        <v>154</v>
      </c>
      <c r="AU131" s="20" t="s">
        <v>83</v>
      </c>
    </row>
    <row r="132" s="2" customFormat="1" ht="24.15" customHeight="1">
      <c r="A132" s="41"/>
      <c r="B132" s="42"/>
      <c r="C132" s="208" t="s">
        <v>215</v>
      </c>
      <c r="D132" s="208" t="s">
        <v>148</v>
      </c>
      <c r="E132" s="209" t="s">
        <v>785</v>
      </c>
      <c r="F132" s="210" t="s">
        <v>786</v>
      </c>
      <c r="G132" s="211" t="s">
        <v>181</v>
      </c>
      <c r="H132" s="212">
        <v>6.0700000000000003</v>
      </c>
      <c r="I132" s="213"/>
      <c r="J132" s="214">
        <f>ROUND(I132*H132,2)</f>
        <v>0</v>
      </c>
      <c r="K132" s="215"/>
      <c r="L132" s="47"/>
      <c r="M132" s="216" t="s">
        <v>19</v>
      </c>
      <c r="N132" s="217" t="s">
        <v>44</v>
      </c>
      <c r="O132" s="87"/>
      <c r="P132" s="218">
        <f>O132*H132</f>
        <v>0</v>
      </c>
      <c r="Q132" s="218">
        <v>0</v>
      </c>
      <c r="R132" s="218">
        <f>Q132*H132</f>
        <v>0</v>
      </c>
      <c r="S132" s="218">
        <v>0</v>
      </c>
      <c r="T132" s="219">
        <f>S132*H132</f>
        <v>0</v>
      </c>
      <c r="U132" s="41"/>
      <c r="V132" s="41"/>
      <c r="W132" s="41"/>
      <c r="X132" s="41"/>
      <c r="Y132" s="41"/>
      <c r="Z132" s="41"/>
      <c r="AA132" s="41"/>
      <c r="AB132" s="41"/>
      <c r="AC132" s="41"/>
      <c r="AD132" s="41"/>
      <c r="AE132" s="41"/>
      <c r="AR132" s="220" t="s">
        <v>152</v>
      </c>
      <c r="AT132" s="220" t="s">
        <v>148</v>
      </c>
      <c r="AU132" s="220" t="s">
        <v>83</v>
      </c>
      <c r="AY132" s="20" t="s">
        <v>146</v>
      </c>
      <c r="BE132" s="221">
        <f>IF(N132="základní",J132,0)</f>
        <v>0</v>
      </c>
      <c r="BF132" s="221">
        <f>IF(N132="snížená",J132,0)</f>
        <v>0</v>
      </c>
      <c r="BG132" s="221">
        <f>IF(N132="zákl. přenesená",J132,0)</f>
        <v>0</v>
      </c>
      <c r="BH132" s="221">
        <f>IF(N132="sníž. přenesená",J132,0)</f>
        <v>0</v>
      </c>
      <c r="BI132" s="221">
        <f>IF(N132="nulová",J132,0)</f>
        <v>0</v>
      </c>
      <c r="BJ132" s="20" t="s">
        <v>81</v>
      </c>
      <c r="BK132" s="221">
        <f>ROUND(I132*H132,2)</f>
        <v>0</v>
      </c>
      <c r="BL132" s="20" t="s">
        <v>152</v>
      </c>
      <c r="BM132" s="220" t="s">
        <v>1535</v>
      </c>
    </row>
    <row r="133" s="2" customFormat="1">
      <c r="A133" s="41"/>
      <c r="B133" s="42"/>
      <c r="C133" s="43"/>
      <c r="D133" s="222" t="s">
        <v>154</v>
      </c>
      <c r="E133" s="43"/>
      <c r="F133" s="223" t="s">
        <v>788</v>
      </c>
      <c r="G133" s="43"/>
      <c r="H133" s="43"/>
      <c r="I133" s="224"/>
      <c r="J133" s="43"/>
      <c r="K133" s="43"/>
      <c r="L133" s="47"/>
      <c r="M133" s="225"/>
      <c r="N133" s="226"/>
      <c r="O133" s="87"/>
      <c r="P133" s="87"/>
      <c r="Q133" s="87"/>
      <c r="R133" s="87"/>
      <c r="S133" s="87"/>
      <c r="T133" s="88"/>
      <c r="U133" s="41"/>
      <c r="V133" s="41"/>
      <c r="W133" s="41"/>
      <c r="X133" s="41"/>
      <c r="Y133" s="41"/>
      <c r="Z133" s="41"/>
      <c r="AA133" s="41"/>
      <c r="AB133" s="41"/>
      <c r="AC133" s="41"/>
      <c r="AD133" s="41"/>
      <c r="AE133" s="41"/>
      <c r="AT133" s="20" t="s">
        <v>154</v>
      </c>
      <c r="AU133" s="20" t="s">
        <v>83</v>
      </c>
    </row>
    <row r="134" s="2" customFormat="1" ht="24.15" customHeight="1">
      <c r="A134" s="41"/>
      <c r="B134" s="42"/>
      <c r="C134" s="208" t="s">
        <v>220</v>
      </c>
      <c r="D134" s="208" t="s">
        <v>148</v>
      </c>
      <c r="E134" s="209" t="s">
        <v>801</v>
      </c>
      <c r="F134" s="210" t="s">
        <v>802</v>
      </c>
      <c r="G134" s="211" t="s">
        <v>181</v>
      </c>
      <c r="H134" s="212">
        <v>78.040000000000006</v>
      </c>
      <c r="I134" s="213"/>
      <c r="J134" s="214">
        <f>ROUND(I134*H134,2)</f>
        <v>0</v>
      </c>
      <c r="K134" s="215"/>
      <c r="L134" s="47"/>
      <c r="M134" s="216" t="s">
        <v>19</v>
      </c>
      <c r="N134" s="217" t="s">
        <v>44</v>
      </c>
      <c r="O134" s="87"/>
      <c r="P134" s="218">
        <f>O134*H134</f>
        <v>0</v>
      </c>
      <c r="Q134" s="218">
        <v>0</v>
      </c>
      <c r="R134" s="218">
        <f>Q134*H134</f>
        <v>0</v>
      </c>
      <c r="S134" s="218">
        <v>0</v>
      </c>
      <c r="T134" s="219">
        <f>S134*H134</f>
        <v>0</v>
      </c>
      <c r="U134" s="41"/>
      <c r="V134" s="41"/>
      <c r="W134" s="41"/>
      <c r="X134" s="41"/>
      <c r="Y134" s="41"/>
      <c r="Z134" s="41"/>
      <c r="AA134" s="41"/>
      <c r="AB134" s="41"/>
      <c r="AC134" s="41"/>
      <c r="AD134" s="41"/>
      <c r="AE134" s="41"/>
      <c r="AR134" s="220" t="s">
        <v>152</v>
      </c>
      <c r="AT134" s="220" t="s">
        <v>148</v>
      </c>
      <c r="AU134" s="220" t="s">
        <v>83</v>
      </c>
      <c r="AY134" s="20" t="s">
        <v>146</v>
      </c>
      <c r="BE134" s="221">
        <f>IF(N134="základní",J134,0)</f>
        <v>0</v>
      </c>
      <c r="BF134" s="221">
        <f>IF(N134="snížená",J134,0)</f>
        <v>0</v>
      </c>
      <c r="BG134" s="221">
        <f>IF(N134="zákl. přenesená",J134,0)</f>
        <v>0</v>
      </c>
      <c r="BH134" s="221">
        <f>IF(N134="sníž. přenesená",J134,0)</f>
        <v>0</v>
      </c>
      <c r="BI134" s="221">
        <f>IF(N134="nulová",J134,0)</f>
        <v>0</v>
      </c>
      <c r="BJ134" s="20" t="s">
        <v>81</v>
      </c>
      <c r="BK134" s="221">
        <f>ROUND(I134*H134,2)</f>
        <v>0</v>
      </c>
      <c r="BL134" s="20" t="s">
        <v>152</v>
      </c>
      <c r="BM134" s="220" t="s">
        <v>1536</v>
      </c>
    </row>
    <row r="135" s="2" customFormat="1">
      <c r="A135" s="41"/>
      <c r="B135" s="42"/>
      <c r="C135" s="43"/>
      <c r="D135" s="222" t="s">
        <v>154</v>
      </c>
      <c r="E135" s="43"/>
      <c r="F135" s="223" t="s">
        <v>804</v>
      </c>
      <c r="G135" s="43"/>
      <c r="H135" s="43"/>
      <c r="I135" s="224"/>
      <c r="J135" s="43"/>
      <c r="K135" s="43"/>
      <c r="L135" s="47"/>
      <c r="M135" s="225"/>
      <c r="N135" s="226"/>
      <c r="O135" s="87"/>
      <c r="P135" s="87"/>
      <c r="Q135" s="87"/>
      <c r="R135" s="87"/>
      <c r="S135" s="87"/>
      <c r="T135" s="88"/>
      <c r="U135" s="41"/>
      <c r="V135" s="41"/>
      <c r="W135" s="41"/>
      <c r="X135" s="41"/>
      <c r="Y135" s="41"/>
      <c r="Z135" s="41"/>
      <c r="AA135" s="41"/>
      <c r="AB135" s="41"/>
      <c r="AC135" s="41"/>
      <c r="AD135" s="41"/>
      <c r="AE135" s="41"/>
      <c r="AT135" s="20" t="s">
        <v>154</v>
      </c>
      <c r="AU135" s="20" t="s">
        <v>83</v>
      </c>
    </row>
    <row r="136" s="13" customFormat="1">
      <c r="A136" s="13"/>
      <c r="B136" s="229"/>
      <c r="C136" s="230"/>
      <c r="D136" s="227" t="s">
        <v>184</v>
      </c>
      <c r="E136" s="231" t="s">
        <v>19</v>
      </c>
      <c r="F136" s="232" t="s">
        <v>1537</v>
      </c>
      <c r="G136" s="230"/>
      <c r="H136" s="233">
        <v>121.40000000000001</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184</v>
      </c>
      <c r="AU136" s="239" t="s">
        <v>83</v>
      </c>
      <c r="AV136" s="13" t="s">
        <v>83</v>
      </c>
      <c r="AW136" s="13" t="s">
        <v>35</v>
      </c>
      <c r="AX136" s="13" t="s">
        <v>73</v>
      </c>
      <c r="AY136" s="239" t="s">
        <v>146</v>
      </c>
    </row>
    <row r="137" s="13" customFormat="1">
      <c r="A137" s="13"/>
      <c r="B137" s="229"/>
      <c r="C137" s="230"/>
      <c r="D137" s="227" t="s">
        <v>184</v>
      </c>
      <c r="E137" s="231" t="s">
        <v>19</v>
      </c>
      <c r="F137" s="232" t="s">
        <v>1538</v>
      </c>
      <c r="G137" s="230"/>
      <c r="H137" s="233">
        <v>-43.359999999999999</v>
      </c>
      <c r="I137" s="234"/>
      <c r="J137" s="230"/>
      <c r="K137" s="230"/>
      <c r="L137" s="235"/>
      <c r="M137" s="236"/>
      <c r="N137" s="237"/>
      <c r="O137" s="237"/>
      <c r="P137" s="237"/>
      <c r="Q137" s="237"/>
      <c r="R137" s="237"/>
      <c r="S137" s="237"/>
      <c r="T137" s="238"/>
      <c r="U137" s="13"/>
      <c r="V137" s="13"/>
      <c r="W137" s="13"/>
      <c r="X137" s="13"/>
      <c r="Y137" s="13"/>
      <c r="Z137" s="13"/>
      <c r="AA137" s="13"/>
      <c r="AB137" s="13"/>
      <c r="AC137" s="13"/>
      <c r="AD137" s="13"/>
      <c r="AE137" s="13"/>
      <c r="AT137" s="239" t="s">
        <v>184</v>
      </c>
      <c r="AU137" s="239" t="s">
        <v>83</v>
      </c>
      <c r="AV137" s="13" t="s">
        <v>83</v>
      </c>
      <c r="AW137" s="13" t="s">
        <v>35</v>
      </c>
      <c r="AX137" s="13" t="s">
        <v>73</v>
      </c>
      <c r="AY137" s="239" t="s">
        <v>146</v>
      </c>
    </row>
    <row r="138" s="14" customFormat="1">
      <c r="A138" s="14"/>
      <c r="B138" s="240"/>
      <c r="C138" s="241"/>
      <c r="D138" s="227" t="s">
        <v>184</v>
      </c>
      <c r="E138" s="242" t="s">
        <v>19</v>
      </c>
      <c r="F138" s="243" t="s">
        <v>189</v>
      </c>
      <c r="G138" s="241"/>
      <c r="H138" s="244">
        <v>78.040000000000006</v>
      </c>
      <c r="I138" s="245"/>
      <c r="J138" s="241"/>
      <c r="K138" s="241"/>
      <c r="L138" s="246"/>
      <c r="M138" s="247"/>
      <c r="N138" s="248"/>
      <c r="O138" s="248"/>
      <c r="P138" s="248"/>
      <c r="Q138" s="248"/>
      <c r="R138" s="248"/>
      <c r="S138" s="248"/>
      <c r="T138" s="249"/>
      <c r="U138" s="14"/>
      <c r="V138" s="14"/>
      <c r="W138" s="14"/>
      <c r="X138" s="14"/>
      <c r="Y138" s="14"/>
      <c r="Z138" s="14"/>
      <c r="AA138" s="14"/>
      <c r="AB138" s="14"/>
      <c r="AC138" s="14"/>
      <c r="AD138" s="14"/>
      <c r="AE138" s="14"/>
      <c r="AT138" s="250" t="s">
        <v>184</v>
      </c>
      <c r="AU138" s="250" t="s">
        <v>83</v>
      </c>
      <c r="AV138" s="14" t="s">
        <v>152</v>
      </c>
      <c r="AW138" s="14" t="s">
        <v>35</v>
      </c>
      <c r="AX138" s="14" t="s">
        <v>81</v>
      </c>
      <c r="AY138" s="250" t="s">
        <v>146</v>
      </c>
    </row>
    <row r="139" s="2" customFormat="1" ht="37.8" customHeight="1">
      <c r="A139" s="41"/>
      <c r="B139" s="42"/>
      <c r="C139" s="208" t="s">
        <v>227</v>
      </c>
      <c r="D139" s="208" t="s">
        <v>148</v>
      </c>
      <c r="E139" s="209" t="s">
        <v>807</v>
      </c>
      <c r="F139" s="210" t="s">
        <v>808</v>
      </c>
      <c r="G139" s="211" t="s">
        <v>181</v>
      </c>
      <c r="H139" s="212">
        <v>35.262</v>
      </c>
      <c r="I139" s="213"/>
      <c r="J139" s="214">
        <f>ROUND(I139*H139,2)</f>
        <v>0</v>
      </c>
      <c r="K139" s="215"/>
      <c r="L139" s="47"/>
      <c r="M139" s="216" t="s">
        <v>19</v>
      </c>
      <c r="N139" s="217" t="s">
        <v>44</v>
      </c>
      <c r="O139" s="87"/>
      <c r="P139" s="218">
        <f>O139*H139</f>
        <v>0</v>
      </c>
      <c r="Q139" s="218">
        <v>0</v>
      </c>
      <c r="R139" s="218">
        <f>Q139*H139</f>
        <v>0</v>
      </c>
      <c r="S139" s="218">
        <v>0</v>
      </c>
      <c r="T139" s="219">
        <f>S139*H139</f>
        <v>0</v>
      </c>
      <c r="U139" s="41"/>
      <c r="V139" s="41"/>
      <c r="W139" s="41"/>
      <c r="X139" s="41"/>
      <c r="Y139" s="41"/>
      <c r="Z139" s="41"/>
      <c r="AA139" s="41"/>
      <c r="AB139" s="41"/>
      <c r="AC139" s="41"/>
      <c r="AD139" s="41"/>
      <c r="AE139" s="41"/>
      <c r="AR139" s="220" t="s">
        <v>152</v>
      </c>
      <c r="AT139" s="220" t="s">
        <v>148</v>
      </c>
      <c r="AU139" s="220" t="s">
        <v>83</v>
      </c>
      <c r="AY139" s="20" t="s">
        <v>146</v>
      </c>
      <c r="BE139" s="221">
        <f>IF(N139="základní",J139,0)</f>
        <v>0</v>
      </c>
      <c r="BF139" s="221">
        <f>IF(N139="snížená",J139,0)</f>
        <v>0</v>
      </c>
      <c r="BG139" s="221">
        <f>IF(N139="zákl. přenesená",J139,0)</f>
        <v>0</v>
      </c>
      <c r="BH139" s="221">
        <f>IF(N139="sníž. přenesená",J139,0)</f>
        <v>0</v>
      </c>
      <c r="BI139" s="221">
        <f>IF(N139="nulová",J139,0)</f>
        <v>0</v>
      </c>
      <c r="BJ139" s="20" t="s">
        <v>81</v>
      </c>
      <c r="BK139" s="221">
        <f>ROUND(I139*H139,2)</f>
        <v>0</v>
      </c>
      <c r="BL139" s="20" t="s">
        <v>152</v>
      </c>
      <c r="BM139" s="220" t="s">
        <v>1539</v>
      </c>
    </row>
    <row r="140" s="2" customFormat="1">
      <c r="A140" s="41"/>
      <c r="B140" s="42"/>
      <c r="C140" s="43"/>
      <c r="D140" s="222" t="s">
        <v>154</v>
      </c>
      <c r="E140" s="43"/>
      <c r="F140" s="223" t="s">
        <v>810</v>
      </c>
      <c r="G140" s="43"/>
      <c r="H140" s="43"/>
      <c r="I140" s="224"/>
      <c r="J140" s="43"/>
      <c r="K140" s="43"/>
      <c r="L140" s="47"/>
      <c r="M140" s="225"/>
      <c r="N140" s="226"/>
      <c r="O140" s="87"/>
      <c r="P140" s="87"/>
      <c r="Q140" s="87"/>
      <c r="R140" s="87"/>
      <c r="S140" s="87"/>
      <c r="T140" s="88"/>
      <c r="U140" s="41"/>
      <c r="V140" s="41"/>
      <c r="W140" s="41"/>
      <c r="X140" s="41"/>
      <c r="Y140" s="41"/>
      <c r="Z140" s="41"/>
      <c r="AA140" s="41"/>
      <c r="AB140" s="41"/>
      <c r="AC140" s="41"/>
      <c r="AD140" s="41"/>
      <c r="AE140" s="41"/>
      <c r="AT140" s="20" t="s">
        <v>154</v>
      </c>
      <c r="AU140" s="20" t="s">
        <v>83</v>
      </c>
    </row>
    <row r="141" s="13" customFormat="1">
      <c r="A141" s="13"/>
      <c r="B141" s="229"/>
      <c r="C141" s="230"/>
      <c r="D141" s="227" t="s">
        <v>184</v>
      </c>
      <c r="E141" s="231" t="s">
        <v>19</v>
      </c>
      <c r="F141" s="232" t="s">
        <v>1540</v>
      </c>
      <c r="G141" s="230"/>
      <c r="H141" s="233">
        <v>35.262</v>
      </c>
      <c r="I141" s="234"/>
      <c r="J141" s="230"/>
      <c r="K141" s="230"/>
      <c r="L141" s="235"/>
      <c r="M141" s="236"/>
      <c r="N141" s="237"/>
      <c r="O141" s="237"/>
      <c r="P141" s="237"/>
      <c r="Q141" s="237"/>
      <c r="R141" s="237"/>
      <c r="S141" s="237"/>
      <c r="T141" s="238"/>
      <c r="U141" s="13"/>
      <c r="V141" s="13"/>
      <c r="W141" s="13"/>
      <c r="X141" s="13"/>
      <c r="Y141" s="13"/>
      <c r="Z141" s="13"/>
      <c r="AA141" s="13"/>
      <c r="AB141" s="13"/>
      <c r="AC141" s="13"/>
      <c r="AD141" s="13"/>
      <c r="AE141" s="13"/>
      <c r="AT141" s="239" t="s">
        <v>184</v>
      </c>
      <c r="AU141" s="239" t="s">
        <v>83</v>
      </c>
      <c r="AV141" s="13" t="s">
        <v>83</v>
      </c>
      <c r="AW141" s="13" t="s">
        <v>35</v>
      </c>
      <c r="AX141" s="13" t="s">
        <v>81</v>
      </c>
      <c r="AY141" s="239" t="s">
        <v>146</v>
      </c>
    </row>
    <row r="142" s="2" customFormat="1" ht="16.5" customHeight="1">
      <c r="A142" s="41"/>
      <c r="B142" s="42"/>
      <c r="C142" s="261" t="s">
        <v>232</v>
      </c>
      <c r="D142" s="261" t="s">
        <v>242</v>
      </c>
      <c r="E142" s="262" t="s">
        <v>811</v>
      </c>
      <c r="F142" s="263" t="s">
        <v>812</v>
      </c>
      <c r="G142" s="264" t="s">
        <v>223</v>
      </c>
      <c r="H142" s="265">
        <v>70.524000000000001</v>
      </c>
      <c r="I142" s="266"/>
      <c r="J142" s="267">
        <f>ROUND(I142*H142,2)</f>
        <v>0</v>
      </c>
      <c r="K142" s="268"/>
      <c r="L142" s="269"/>
      <c r="M142" s="270" t="s">
        <v>19</v>
      </c>
      <c r="N142" s="271" t="s">
        <v>44</v>
      </c>
      <c r="O142" s="87"/>
      <c r="P142" s="218">
        <f>O142*H142</f>
        <v>0</v>
      </c>
      <c r="Q142" s="218">
        <v>0</v>
      </c>
      <c r="R142" s="218">
        <f>Q142*H142</f>
        <v>0</v>
      </c>
      <c r="S142" s="218">
        <v>0</v>
      </c>
      <c r="T142" s="219">
        <f>S142*H142</f>
        <v>0</v>
      </c>
      <c r="U142" s="41"/>
      <c r="V142" s="41"/>
      <c r="W142" s="41"/>
      <c r="X142" s="41"/>
      <c r="Y142" s="41"/>
      <c r="Z142" s="41"/>
      <c r="AA142" s="41"/>
      <c r="AB142" s="41"/>
      <c r="AC142" s="41"/>
      <c r="AD142" s="41"/>
      <c r="AE142" s="41"/>
      <c r="AR142" s="220" t="s">
        <v>196</v>
      </c>
      <c r="AT142" s="220" t="s">
        <v>242</v>
      </c>
      <c r="AU142" s="220" t="s">
        <v>83</v>
      </c>
      <c r="AY142" s="20" t="s">
        <v>146</v>
      </c>
      <c r="BE142" s="221">
        <f>IF(N142="základní",J142,0)</f>
        <v>0</v>
      </c>
      <c r="BF142" s="221">
        <f>IF(N142="snížená",J142,0)</f>
        <v>0</v>
      </c>
      <c r="BG142" s="221">
        <f>IF(N142="zákl. přenesená",J142,0)</f>
        <v>0</v>
      </c>
      <c r="BH142" s="221">
        <f>IF(N142="sníž. přenesená",J142,0)</f>
        <v>0</v>
      </c>
      <c r="BI142" s="221">
        <f>IF(N142="nulová",J142,0)</f>
        <v>0</v>
      </c>
      <c r="BJ142" s="20" t="s">
        <v>81</v>
      </c>
      <c r="BK142" s="221">
        <f>ROUND(I142*H142,2)</f>
        <v>0</v>
      </c>
      <c r="BL142" s="20" t="s">
        <v>152</v>
      </c>
      <c r="BM142" s="220" t="s">
        <v>1541</v>
      </c>
    </row>
    <row r="143" s="13" customFormat="1">
      <c r="A143" s="13"/>
      <c r="B143" s="229"/>
      <c r="C143" s="230"/>
      <c r="D143" s="227" t="s">
        <v>184</v>
      </c>
      <c r="E143" s="230"/>
      <c r="F143" s="232" t="s">
        <v>1542</v>
      </c>
      <c r="G143" s="230"/>
      <c r="H143" s="233">
        <v>70.524000000000001</v>
      </c>
      <c r="I143" s="234"/>
      <c r="J143" s="230"/>
      <c r="K143" s="230"/>
      <c r="L143" s="235"/>
      <c r="M143" s="236"/>
      <c r="N143" s="237"/>
      <c r="O143" s="237"/>
      <c r="P143" s="237"/>
      <c r="Q143" s="237"/>
      <c r="R143" s="237"/>
      <c r="S143" s="237"/>
      <c r="T143" s="238"/>
      <c r="U143" s="13"/>
      <c r="V143" s="13"/>
      <c r="W143" s="13"/>
      <c r="X143" s="13"/>
      <c r="Y143" s="13"/>
      <c r="Z143" s="13"/>
      <c r="AA143" s="13"/>
      <c r="AB143" s="13"/>
      <c r="AC143" s="13"/>
      <c r="AD143" s="13"/>
      <c r="AE143" s="13"/>
      <c r="AT143" s="239" t="s">
        <v>184</v>
      </c>
      <c r="AU143" s="239" t="s">
        <v>83</v>
      </c>
      <c r="AV143" s="13" t="s">
        <v>83</v>
      </c>
      <c r="AW143" s="13" t="s">
        <v>4</v>
      </c>
      <c r="AX143" s="13" t="s">
        <v>81</v>
      </c>
      <c r="AY143" s="239" t="s">
        <v>146</v>
      </c>
    </row>
    <row r="144" s="2" customFormat="1" ht="16.5" customHeight="1">
      <c r="A144" s="41"/>
      <c r="B144" s="42"/>
      <c r="C144" s="261" t="s">
        <v>8</v>
      </c>
      <c r="D144" s="261" t="s">
        <v>242</v>
      </c>
      <c r="E144" s="262" t="s">
        <v>790</v>
      </c>
      <c r="F144" s="263" t="s">
        <v>791</v>
      </c>
      <c r="G144" s="264" t="s">
        <v>261</v>
      </c>
      <c r="H144" s="265">
        <v>21</v>
      </c>
      <c r="I144" s="266"/>
      <c r="J144" s="267">
        <f>ROUND(I144*H144,2)</f>
        <v>0</v>
      </c>
      <c r="K144" s="268"/>
      <c r="L144" s="269"/>
      <c r="M144" s="270" t="s">
        <v>19</v>
      </c>
      <c r="N144" s="271" t="s">
        <v>44</v>
      </c>
      <c r="O144" s="87"/>
      <c r="P144" s="218">
        <f>O144*H144</f>
        <v>0</v>
      </c>
      <c r="Q144" s="218">
        <v>0.059999999999999998</v>
      </c>
      <c r="R144" s="218">
        <f>Q144*H144</f>
        <v>1.26</v>
      </c>
      <c r="S144" s="218">
        <v>0</v>
      </c>
      <c r="T144" s="219">
        <f>S144*H144</f>
        <v>0</v>
      </c>
      <c r="U144" s="41"/>
      <c r="V144" s="41"/>
      <c r="W144" s="41"/>
      <c r="X144" s="41"/>
      <c r="Y144" s="41"/>
      <c r="Z144" s="41"/>
      <c r="AA144" s="41"/>
      <c r="AB144" s="41"/>
      <c r="AC144" s="41"/>
      <c r="AD144" s="41"/>
      <c r="AE144" s="41"/>
      <c r="AR144" s="220" t="s">
        <v>196</v>
      </c>
      <c r="AT144" s="220" t="s">
        <v>242</v>
      </c>
      <c r="AU144" s="220" t="s">
        <v>83</v>
      </c>
      <c r="AY144" s="20" t="s">
        <v>146</v>
      </c>
      <c r="BE144" s="221">
        <f>IF(N144="základní",J144,0)</f>
        <v>0</v>
      </c>
      <c r="BF144" s="221">
        <f>IF(N144="snížená",J144,0)</f>
        <v>0</v>
      </c>
      <c r="BG144" s="221">
        <f>IF(N144="zákl. přenesená",J144,0)</f>
        <v>0</v>
      </c>
      <c r="BH144" s="221">
        <f>IF(N144="sníž. přenesená",J144,0)</f>
        <v>0</v>
      </c>
      <c r="BI144" s="221">
        <f>IF(N144="nulová",J144,0)</f>
        <v>0</v>
      </c>
      <c r="BJ144" s="20" t="s">
        <v>81</v>
      </c>
      <c r="BK144" s="221">
        <f>ROUND(I144*H144,2)</f>
        <v>0</v>
      </c>
      <c r="BL144" s="20" t="s">
        <v>152</v>
      </c>
      <c r="BM144" s="220" t="s">
        <v>1543</v>
      </c>
    </row>
    <row r="145" s="2" customFormat="1" ht="16.5" customHeight="1">
      <c r="A145" s="41"/>
      <c r="B145" s="42"/>
      <c r="C145" s="261" t="s">
        <v>241</v>
      </c>
      <c r="D145" s="261" t="s">
        <v>242</v>
      </c>
      <c r="E145" s="262" t="s">
        <v>793</v>
      </c>
      <c r="F145" s="263" t="s">
        <v>794</v>
      </c>
      <c r="G145" s="264" t="s">
        <v>269</v>
      </c>
      <c r="H145" s="265">
        <v>42</v>
      </c>
      <c r="I145" s="266"/>
      <c r="J145" s="267">
        <f>ROUND(I145*H145,2)</f>
        <v>0</v>
      </c>
      <c r="K145" s="268"/>
      <c r="L145" s="269"/>
      <c r="M145" s="270" t="s">
        <v>19</v>
      </c>
      <c r="N145" s="271" t="s">
        <v>44</v>
      </c>
      <c r="O145" s="87"/>
      <c r="P145" s="218">
        <f>O145*H145</f>
        <v>0</v>
      </c>
      <c r="Q145" s="218">
        <v>0.0095999999999999992</v>
      </c>
      <c r="R145" s="218">
        <f>Q145*H145</f>
        <v>0.40319999999999995</v>
      </c>
      <c r="S145" s="218">
        <v>0</v>
      </c>
      <c r="T145" s="219">
        <f>S145*H145</f>
        <v>0</v>
      </c>
      <c r="U145" s="41"/>
      <c r="V145" s="41"/>
      <c r="W145" s="41"/>
      <c r="X145" s="41"/>
      <c r="Y145" s="41"/>
      <c r="Z145" s="41"/>
      <c r="AA145" s="41"/>
      <c r="AB145" s="41"/>
      <c r="AC145" s="41"/>
      <c r="AD145" s="41"/>
      <c r="AE145" s="41"/>
      <c r="AR145" s="220" t="s">
        <v>196</v>
      </c>
      <c r="AT145" s="220" t="s">
        <v>242</v>
      </c>
      <c r="AU145" s="220" t="s">
        <v>83</v>
      </c>
      <c r="AY145" s="20" t="s">
        <v>146</v>
      </c>
      <c r="BE145" s="221">
        <f>IF(N145="základní",J145,0)</f>
        <v>0</v>
      </c>
      <c r="BF145" s="221">
        <f>IF(N145="snížená",J145,0)</f>
        <v>0</v>
      </c>
      <c r="BG145" s="221">
        <f>IF(N145="zákl. přenesená",J145,0)</f>
        <v>0</v>
      </c>
      <c r="BH145" s="221">
        <f>IF(N145="sníž. přenesená",J145,0)</f>
        <v>0</v>
      </c>
      <c r="BI145" s="221">
        <f>IF(N145="nulová",J145,0)</f>
        <v>0</v>
      </c>
      <c r="BJ145" s="20" t="s">
        <v>81</v>
      </c>
      <c r="BK145" s="221">
        <f>ROUND(I145*H145,2)</f>
        <v>0</v>
      </c>
      <c r="BL145" s="20" t="s">
        <v>152</v>
      </c>
      <c r="BM145" s="220" t="s">
        <v>1544</v>
      </c>
    </row>
    <row r="146" s="2" customFormat="1" ht="37.8" customHeight="1">
      <c r="A146" s="41"/>
      <c r="B146" s="42"/>
      <c r="C146" s="208" t="s">
        <v>248</v>
      </c>
      <c r="D146" s="208" t="s">
        <v>148</v>
      </c>
      <c r="E146" s="209" t="s">
        <v>830</v>
      </c>
      <c r="F146" s="210" t="s">
        <v>831</v>
      </c>
      <c r="G146" s="211" t="s">
        <v>181</v>
      </c>
      <c r="H146" s="212">
        <v>78.040000000000006</v>
      </c>
      <c r="I146" s="213"/>
      <c r="J146" s="214">
        <f>ROUND(I146*H146,2)</f>
        <v>0</v>
      </c>
      <c r="K146" s="215"/>
      <c r="L146" s="47"/>
      <c r="M146" s="216" t="s">
        <v>19</v>
      </c>
      <c r="N146" s="217" t="s">
        <v>44</v>
      </c>
      <c r="O146" s="87"/>
      <c r="P146" s="218">
        <f>O146*H146</f>
        <v>0</v>
      </c>
      <c r="Q146" s="218">
        <v>0</v>
      </c>
      <c r="R146" s="218">
        <f>Q146*H146</f>
        <v>0</v>
      </c>
      <c r="S146" s="218">
        <v>0</v>
      </c>
      <c r="T146" s="219">
        <f>S146*H146</f>
        <v>0</v>
      </c>
      <c r="U146" s="41"/>
      <c r="V146" s="41"/>
      <c r="W146" s="41"/>
      <c r="X146" s="41"/>
      <c r="Y146" s="41"/>
      <c r="Z146" s="41"/>
      <c r="AA146" s="41"/>
      <c r="AB146" s="41"/>
      <c r="AC146" s="41"/>
      <c r="AD146" s="41"/>
      <c r="AE146" s="41"/>
      <c r="AR146" s="220" t="s">
        <v>152</v>
      </c>
      <c r="AT146" s="220" t="s">
        <v>148</v>
      </c>
      <c r="AU146" s="220" t="s">
        <v>83</v>
      </c>
      <c r="AY146" s="20" t="s">
        <v>146</v>
      </c>
      <c r="BE146" s="221">
        <f>IF(N146="základní",J146,0)</f>
        <v>0</v>
      </c>
      <c r="BF146" s="221">
        <f>IF(N146="snížená",J146,0)</f>
        <v>0</v>
      </c>
      <c r="BG146" s="221">
        <f>IF(N146="zákl. přenesená",J146,0)</f>
        <v>0</v>
      </c>
      <c r="BH146" s="221">
        <f>IF(N146="sníž. přenesená",J146,0)</f>
        <v>0</v>
      </c>
      <c r="BI146" s="221">
        <f>IF(N146="nulová",J146,0)</f>
        <v>0</v>
      </c>
      <c r="BJ146" s="20" t="s">
        <v>81</v>
      </c>
      <c r="BK146" s="221">
        <f>ROUND(I146*H146,2)</f>
        <v>0</v>
      </c>
      <c r="BL146" s="20" t="s">
        <v>152</v>
      </c>
      <c r="BM146" s="220" t="s">
        <v>1545</v>
      </c>
    </row>
    <row r="147" s="2" customFormat="1" ht="24.15" customHeight="1">
      <c r="A147" s="41"/>
      <c r="B147" s="42"/>
      <c r="C147" s="208" t="s">
        <v>258</v>
      </c>
      <c r="D147" s="208" t="s">
        <v>148</v>
      </c>
      <c r="E147" s="209" t="s">
        <v>833</v>
      </c>
      <c r="F147" s="210" t="s">
        <v>834</v>
      </c>
      <c r="G147" s="211" t="s">
        <v>181</v>
      </c>
      <c r="H147" s="212">
        <v>78.040000000000006</v>
      </c>
      <c r="I147" s="213"/>
      <c r="J147" s="214">
        <f>ROUND(I147*H147,2)</f>
        <v>0</v>
      </c>
      <c r="K147" s="215"/>
      <c r="L147" s="47"/>
      <c r="M147" s="216" t="s">
        <v>19</v>
      </c>
      <c r="N147" s="217" t="s">
        <v>44</v>
      </c>
      <c r="O147" s="87"/>
      <c r="P147" s="218">
        <f>O147*H147</f>
        <v>0</v>
      </c>
      <c r="Q147" s="218">
        <v>0</v>
      </c>
      <c r="R147" s="218">
        <f>Q147*H147</f>
        <v>0</v>
      </c>
      <c r="S147" s="218">
        <v>0</v>
      </c>
      <c r="T147" s="219">
        <f>S147*H147</f>
        <v>0</v>
      </c>
      <c r="U147" s="41"/>
      <c r="V147" s="41"/>
      <c r="W147" s="41"/>
      <c r="X147" s="41"/>
      <c r="Y147" s="41"/>
      <c r="Z147" s="41"/>
      <c r="AA147" s="41"/>
      <c r="AB147" s="41"/>
      <c r="AC147" s="41"/>
      <c r="AD147" s="41"/>
      <c r="AE147" s="41"/>
      <c r="AR147" s="220" t="s">
        <v>152</v>
      </c>
      <c r="AT147" s="220" t="s">
        <v>148</v>
      </c>
      <c r="AU147" s="220" t="s">
        <v>83</v>
      </c>
      <c r="AY147" s="20" t="s">
        <v>146</v>
      </c>
      <c r="BE147" s="221">
        <f>IF(N147="základní",J147,0)</f>
        <v>0</v>
      </c>
      <c r="BF147" s="221">
        <f>IF(N147="snížená",J147,0)</f>
        <v>0</v>
      </c>
      <c r="BG147" s="221">
        <f>IF(N147="zákl. přenesená",J147,0)</f>
        <v>0</v>
      </c>
      <c r="BH147" s="221">
        <f>IF(N147="sníž. přenesená",J147,0)</f>
        <v>0</v>
      </c>
      <c r="BI147" s="221">
        <f>IF(N147="nulová",J147,0)</f>
        <v>0</v>
      </c>
      <c r="BJ147" s="20" t="s">
        <v>81</v>
      </c>
      <c r="BK147" s="221">
        <f>ROUND(I147*H147,2)</f>
        <v>0</v>
      </c>
      <c r="BL147" s="20" t="s">
        <v>152</v>
      </c>
      <c r="BM147" s="220" t="s">
        <v>1546</v>
      </c>
    </row>
    <row r="148" s="12" customFormat="1" ht="22.8" customHeight="1">
      <c r="A148" s="12"/>
      <c r="B148" s="192"/>
      <c r="C148" s="193"/>
      <c r="D148" s="194" t="s">
        <v>72</v>
      </c>
      <c r="E148" s="206" t="s">
        <v>152</v>
      </c>
      <c r="F148" s="206" t="s">
        <v>265</v>
      </c>
      <c r="G148" s="193"/>
      <c r="H148" s="193"/>
      <c r="I148" s="196"/>
      <c r="J148" s="207">
        <f>BK148</f>
        <v>0</v>
      </c>
      <c r="K148" s="193"/>
      <c r="L148" s="198"/>
      <c r="M148" s="199"/>
      <c r="N148" s="200"/>
      <c r="O148" s="200"/>
      <c r="P148" s="201">
        <f>SUM(P149:P151)</f>
        <v>0</v>
      </c>
      <c r="Q148" s="200"/>
      <c r="R148" s="201">
        <f>SUM(R149:R151)</f>
        <v>0</v>
      </c>
      <c r="S148" s="200"/>
      <c r="T148" s="202">
        <f>SUM(T149:T151)</f>
        <v>0</v>
      </c>
      <c r="U148" s="12"/>
      <c r="V148" s="12"/>
      <c r="W148" s="12"/>
      <c r="X148" s="12"/>
      <c r="Y148" s="12"/>
      <c r="Z148" s="12"/>
      <c r="AA148" s="12"/>
      <c r="AB148" s="12"/>
      <c r="AC148" s="12"/>
      <c r="AD148" s="12"/>
      <c r="AE148" s="12"/>
      <c r="AR148" s="203" t="s">
        <v>81</v>
      </c>
      <c r="AT148" s="204" t="s">
        <v>72</v>
      </c>
      <c r="AU148" s="204" t="s">
        <v>81</v>
      </c>
      <c r="AY148" s="203" t="s">
        <v>146</v>
      </c>
      <c r="BK148" s="205">
        <f>SUM(BK149:BK151)</f>
        <v>0</v>
      </c>
    </row>
    <row r="149" s="2" customFormat="1" ht="16.5" customHeight="1">
      <c r="A149" s="41"/>
      <c r="B149" s="42"/>
      <c r="C149" s="208" t="s">
        <v>266</v>
      </c>
      <c r="D149" s="208" t="s">
        <v>148</v>
      </c>
      <c r="E149" s="209" t="s">
        <v>865</v>
      </c>
      <c r="F149" s="210" t="s">
        <v>866</v>
      </c>
      <c r="G149" s="211" t="s">
        <v>181</v>
      </c>
      <c r="H149" s="212">
        <v>11.19</v>
      </c>
      <c r="I149" s="213"/>
      <c r="J149" s="214">
        <f>ROUND(I149*H149,2)</f>
        <v>0</v>
      </c>
      <c r="K149" s="215"/>
      <c r="L149" s="47"/>
      <c r="M149" s="216" t="s">
        <v>19</v>
      </c>
      <c r="N149" s="217" t="s">
        <v>44</v>
      </c>
      <c r="O149" s="87"/>
      <c r="P149" s="218">
        <f>O149*H149</f>
        <v>0</v>
      </c>
      <c r="Q149" s="218">
        <v>0</v>
      </c>
      <c r="R149" s="218">
        <f>Q149*H149</f>
        <v>0</v>
      </c>
      <c r="S149" s="218">
        <v>0</v>
      </c>
      <c r="T149" s="219">
        <f>S149*H149</f>
        <v>0</v>
      </c>
      <c r="U149" s="41"/>
      <c r="V149" s="41"/>
      <c r="W149" s="41"/>
      <c r="X149" s="41"/>
      <c r="Y149" s="41"/>
      <c r="Z149" s="41"/>
      <c r="AA149" s="41"/>
      <c r="AB149" s="41"/>
      <c r="AC149" s="41"/>
      <c r="AD149" s="41"/>
      <c r="AE149" s="41"/>
      <c r="AR149" s="220" t="s">
        <v>152</v>
      </c>
      <c r="AT149" s="220" t="s">
        <v>148</v>
      </c>
      <c r="AU149" s="220" t="s">
        <v>83</v>
      </c>
      <c r="AY149" s="20" t="s">
        <v>146</v>
      </c>
      <c r="BE149" s="221">
        <f>IF(N149="základní",J149,0)</f>
        <v>0</v>
      </c>
      <c r="BF149" s="221">
        <f>IF(N149="snížená",J149,0)</f>
        <v>0</v>
      </c>
      <c r="BG149" s="221">
        <f>IF(N149="zákl. přenesená",J149,0)</f>
        <v>0</v>
      </c>
      <c r="BH149" s="221">
        <f>IF(N149="sníž. přenesená",J149,0)</f>
        <v>0</v>
      </c>
      <c r="BI149" s="221">
        <f>IF(N149="nulová",J149,0)</f>
        <v>0</v>
      </c>
      <c r="BJ149" s="20" t="s">
        <v>81</v>
      </c>
      <c r="BK149" s="221">
        <f>ROUND(I149*H149,2)</f>
        <v>0</v>
      </c>
      <c r="BL149" s="20" t="s">
        <v>152</v>
      </c>
      <c r="BM149" s="220" t="s">
        <v>1547</v>
      </c>
    </row>
    <row r="150" s="2" customFormat="1">
      <c r="A150" s="41"/>
      <c r="B150" s="42"/>
      <c r="C150" s="43"/>
      <c r="D150" s="222" t="s">
        <v>154</v>
      </c>
      <c r="E150" s="43"/>
      <c r="F150" s="223" t="s">
        <v>868</v>
      </c>
      <c r="G150" s="43"/>
      <c r="H150" s="43"/>
      <c r="I150" s="224"/>
      <c r="J150" s="43"/>
      <c r="K150" s="43"/>
      <c r="L150" s="47"/>
      <c r="M150" s="225"/>
      <c r="N150" s="226"/>
      <c r="O150" s="87"/>
      <c r="P150" s="87"/>
      <c r="Q150" s="87"/>
      <c r="R150" s="87"/>
      <c r="S150" s="87"/>
      <c r="T150" s="88"/>
      <c r="U150" s="41"/>
      <c r="V150" s="41"/>
      <c r="W150" s="41"/>
      <c r="X150" s="41"/>
      <c r="Y150" s="41"/>
      <c r="Z150" s="41"/>
      <c r="AA150" s="41"/>
      <c r="AB150" s="41"/>
      <c r="AC150" s="41"/>
      <c r="AD150" s="41"/>
      <c r="AE150" s="41"/>
      <c r="AT150" s="20" t="s">
        <v>154</v>
      </c>
      <c r="AU150" s="20" t="s">
        <v>83</v>
      </c>
    </row>
    <row r="151" s="13" customFormat="1">
      <c r="A151" s="13"/>
      <c r="B151" s="229"/>
      <c r="C151" s="230"/>
      <c r="D151" s="227" t="s">
        <v>184</v>
      </c>
      <c r="E151" s="231" t="s">
        <v>19</v>
      </c>
      <c r="F151" s="232" t="s">
        <v>1548</v>
      </c>
      <c r="G151" s="230"/>
      <c r="H151" s="233">
        <v>11.19</v>
      </c>
      <c r="I151" s="234"/>
      <c r="J151" s="230"/>
      <c r="K151" s="230"/>
      <c r="L151" s="235"/>
      <c r="M151" s="236"/>
      <c r="N151" s="237"/>
      <c r="O151" s="237"/>
      <c r="P151" s="237"/>
      <c r="Q151" s="237"/>
      <c r="R151" s="237"/>
      <c r="S151" s="237"/>
      <c r="T151" s="238"/>
      <c r="U151" s="13"/>
      <c r="V151" s="13"/>
      <c r="W151" s="13"/>
      <c r="X151" s="13"/>
      <c r="Y151" s="13"/>
      <c r="Z151" s="13"/>
      <c r="AA151" s="13"/>
      <c r="AB151" s="13"/>
      <c r="AC151" s="13"/>
      <c r="AD151" s="13"/>
      <c r="AE151" s="13"/>
      <c r="AT151" s="239" t="s">
        <v>184</v>
      </c>
      <c r="AU151" s="239" t="s">
        <v>83</v>
      </c>
      <c r="AV151" s="13" t="s">
        <v>83</v>
      </c>
      <c r="AW151" s="13" t="s">
        <v>35</v>
      </c>
      <c r="AX151" s="13" t="s">
        <v>81</v>
      </c>
      <c r="AY151" s="239" t="s">
        <v>146</v>
      </c>
    </row>
    <row r="152" s="12" customFormat="1" ht="22.8" customHeight="1">
      <c r="A152" s="12"/>
      <c r="B152" s="192"/>
      <c r="C152" s="193"/>
      <c r="D152" s="194" t="s">
        <v>72</v>
      </c>
      <c r="E152" s="206" t="s">
        <v>196</v>
      </c>
      <c r="F152" s="206" t="s">
        <v>382</v>
      </c>
      <c r="G152" s="193"/>
      <c r="H152" s="193"/>
      <c r="I152" s="196"/>
      <c r="J152" s="207">
        <f>BK152</f>
        <v>0</v>
      </c>
      <c r="K152" s="193"/>
      <c r="L152" s="198"/>
      <c r="M152" s="199"/>
      <c r="N152" s="200"/>
      <c r="O152" s="200"/>
      <c r="P152" s="201">
        <f>SUM(P153:P173)</f>
        <v>0</v>
      </c>
      <c r="Q152" s="200"/>
      <c r="R152" s="201">
        <f>SUM(R153:R173)</f>
        <v>1.2466888999999999</v>
      </c>
      <c r="S152" s="200"/>
      <c r="T152" s="202">
        <f>SUM(T153:T173)</f>
        <v>0</v>
      </c>
      <c r="U152" s="12"/>
      <c r="V152" s="12"/>
      <c r="W152" s="12"/>
      <c r="X152" s="12"/>
      <c r="Y152" s="12"/>
      <c r="Z152" s="12"/>
      <c r="AA152" s="12"/>
      <c r="AB152" s="12"/>
      <c r="AC152" s="12"/>
      <c r="AD152" s="12"/>
      <c r="AE152" s="12"/>
      <c r="AR152" s="203" t="s">
        <v>81</v>
      </c>
      <c r="AT152" s="204" t="s">
        <v>72</v>
      </c>
      <c r="AU152" s="204" t="s">
        <v>81</v>
      </c>
      <c r="AY152" s="203" t="s">
        <v>146</v>
      </c>
      <c r="BK152" s="205">
        <f>SUM(BK153:BK173)</f>
        <v>0</v>
      </c>
    </row>
    <row r="153" s="2" customFormat="1" ht="16.5" customHeight="1">
      <c r="A153" s="41"/>
      <c r="B153" s="42"/>
      <c r="C153" s="208" t="s">
        <v>272</v>
      </c>
      <c r="D153" s="208" t="s">
        <v>148</v>
      </c>
      <c r="E153" s="209" t="s">
        <v>922</v>
      </c>
      <c r="F153" s="210" t="s">
        <v>923</v>
      </c>
      <c r="G153" s="211" t="s">
        <v>261</v>
      </c>
      <c r="H153" s="212">
        <v>74.5</v>
      </c>
      <c r="I153" s="213"/>
      <c r="J153" s="214">
        <f>ROUND(I153*H153,2)</f>
        <v>0</v>
      </c>
      <c r="K153" s="215"/>
      <c r="L153" s="47"/>
      <c r="M153" s="216" t="s">
        <v>19</v>
      </c>
      <c r="N153" s="217" t="s">
        <v>44</v>
      </c>
      <c r="O153" s="87"/>
      <c r="P153" s="218">
        <f>O153*H153</f>
        <v>0</v>
      </c>
      <c r="Q153" s="218">
        <v>1.0000000000000001E-05</v>
      </c>
      <c r="R153" s="218">
        <f>Q153*H153</f>
        <v>0.00074500000000000011</v>
      </c>
      <c r="S153" s="218">
        <v>0</v>
      </c>
      <c r="T153" s="219">
        <f>S153*H153</f>
        <v>0</v>
      </c>
      <c r="U153" s="41"/>
      <c r="V153" s="41"/>
      <c r="W153" s="41"/>
      <c r="X153" s="41"/>
      <c r="Y153" s="41"/>
      <c r="Z153" s="41"/>
      <c r="AA153" s="41"/>
      <c r="AB153" s="41"/>
      <c r="AC153" s="41"/>
      <c r="AD153" s="41"/>
      <c r="AE153" s="41"/>
      <c r="AR153" s="220" t="s">
        <v>152</v>
      </c>
      <c r="AT153" s="220" t="s">
        <v>148</v>
      </c>
      <c r="AU153" s="220" t="s">
        <v>83</v>
      </c>
      <c r="AY153" s="20" t="s">
        <v>146</v>
      </c>
      <c r="BE153" s="221">
        <f>IF(N153="základní",J153,0)</f>
        <v>0</v>
      </c>
      <c r="BF153" s="221">
        <f>IF(N153="snížená",J153,0)</f>
        <v>0</v>
      </c>
      <c r="BG153" s="221">
        <f>IF(N153="zákl. přenesená",J153,0)</f>
        <v>0</v>
      </c>
      <c r="BH153" s="221">
        <f>IF(N153="sníž. přenesená",J153,0)</f>
        <v>0</v>
      </c>
      <c r="BI153" s="221">
        <f>IF(N153="nulová",J153,0)</f>
        <v>0</v>
      </c>
      <c r="BJ153" s="20" t="s">
        <v>81</v>
      </c>
      <c r="BK153" s="221">
        <f>ROUND(I153*H153,2)</f>
        <v>0</v>
      </c>
      <c r="BL153" s="20" t="s">
        <v>152</v>
      </c>
      <c r="BM153" s="220" t="s">
        <v>1549</v>
      </c>
    </row>
    <row r="154" s="2" customFormat="1">
      <c r="A154" s="41"/>
      <c r="B154" s="42"/>
      <c r="C154" s="43"/>
      <c r="D154" s="222" t="s">
        <v>154</v>
      </c>
      <c r="E154" s="43"/>
      <c r="F154" s="223" t="s">
        <v>925</v>
      </c>
      <c r="G154" s="43"/>
      <c r="H154" s="43"/>
      <c r="I154" s="224"/>
      <c r="J154" s="43"/>
      <c r="K154" s="43"/>
      <c r="L154" s="47"/>
      <c r="M154" s="225"/>
      <c r="N154" s="226"/>
      <c r="O154" s="87"/>
      <c r="P154" s="87"/>
      <c r="Q154" s="87"/>
      <c r="R154" s="87"/>
      <c r="S154" s="87"/>
      <c r="T154" s="88"/>
      <c r="U154" s="41"/>
      <c r="V154" s="41"/>
      <c r="W154" s="41"/>
      <c r="X154" s="41"/>
      <c r="Y154" s="41"/>
      <c r="Z154" s="41"/>
      <c r="AA154" s="41"/>
      <c r="AB154" s="41"/>
      <c r="AC154" s="41"/>
      <c r="AD154" s="41"/>
      <c r="AE154" s="41"/>
      <c r="AT154" s="20" t="s">
        <v>154</v>
      </c>
      <c r="AU154" s="20" t="s">
        <v>83</v>
      </c>
    </row>
    <row r="155" s="2" customFormat="1" ht="24.15" customHeight="1">
      <c r="A155" s="41"/>
      <c r="B155" s="42"/>
      <c r="C155" s="261" t="s">
        <v>7</v>
      </c>
      <c r="D155" s="261" t="s">
        <v>242</v>
      </c>
      <c r="E155" s="262" t="s">
        <v>1550</v>
      </c>
      <c r="F155" s="263" t="s">
        <v>1551</v>
      </c>
      <c r="G155" s="264" t="s">
        <v>269</v>
      </c>
      <c r="H155" s="265">
        <v>75.617999999999995</v>
      </c>
      <c r="I155" s="266"/>
      <c r="J155" s="267">
        <f>ROUND(I155*H155,2)</f>
        <v>0</v>
      </c>
      <c r="K155" s="268"/>
      <c r="L155" s="269"/>
      <c r="M155" s="270" t="s">
        <v>19</v>
      </c>
      <c r="N155" s="271" t="s">
        <v>44</v>
      </c>
      <c r="O155" s="87"/>
      <c r="P155" s="218">
        <f>O155*H155</f>
        <v>0</v>
      </c>
      <c r="Q155" s="218">
        <v>0.0035500000000000002</v>
      </c>
      <c r="R155" s="218">
        <f>Q155*H155</f>
        <v>0.26844390000000001</v>
      </c>
      <c r="S155" s="218">
        <v>0</v>
      </c>
      <c r="T155" s="219">
        <f>S155*H155</f>
        <v>0</v>
      </c>
      <c r="U155" s="41"/>
      <c r="V155" s="41"/>
      <c r="W155" s="41"/>
      <c r="X155" s="41"/>
      <c r="Y155" s="41"/>
      <c r="Z155" s="41"/>
      <c r="AA155" s="41"/>
      <c r="AB155" s="41"/>
      <c r="AC155" s="41"/>
      <c r="AD155" s="41"/>
      <c r="AE155" s="41"/>
      <c r="AR155" s="220" t="s">
        <v>196</v>
      </c>
      <c r="AT155" s="220" t="s">
        <v>242</v>
      </c>
      <c r="AU155" s="220" t="s">
        <v>83</v>
      </c>
      <c r="AY155" s="20" t="s">
        <v>146</v>
      </c>
      <c r="BE155" s="221">
        <f>IF(N155="základní",J155,0)</f>
        <v>0</v>
      </c>
      <c r="BF155" s="221">
        <f>IF(N155="snížená",J155,0)</f>
        <v>0</v>
      </c>
      <c r="BG155" s="221">
        <f>IF(N155="zákl. přenesená",J155,0)</f>
        <v>0</v>
      </c>
      <c r="BH155" s="221">
        <f>IF(N155="sníž. přenesená",J155,0)</f>
        <v>0</v>
      </c>
      <c r="BI155" s="221">
        <f>IF(N155="nulová",J155,0)</f>
        <v>0</v>
      </c>
      <c r="BJ155" s="20" t="s">
        <v>81</v>
      </c>
      <c r="BK155" s="221">
        <f>ROUND(I155*H155,2)</f>
        <v>0</v>
      </c>
      <c r="BL155" s="20" t="s">
        <v>152</v>
      </c>
      <c r="BM155" s="220" t="s">
        <v>1552</v>
      </c>
    </row>
    <row r="156" s="13" customFormat="1">
      <c r="A156" s="13"/>
      <c r="B156" s="229"/>
      <c r="C156" s="230"/>
      <c r="D156" s="227" t="s">
        <v>184</v>
      </c>
      <c r="E156" s="230"/>
      <c r="F156" s="232" t="s">
        <v>1553</v>
      </c>
      <c r="G156" s="230"/>
      <c r="H156" s="233">
        <v>75.617999999999995</v>
      </c>
      <c r="I156" s="234"/>
      <c r="J156" s="230"/>
      <c r="K156" s="230"/>
      <c r="L156" s="235"/>
      <c r="M156" s="236"/>
      <c r="N156" s="237"/>
      <c r="O156" s="237"/>
      <c r="P156" s="237"/>
      <c r="Q156" s="237"/>
      <c r="R156" s="237"/>
      <c r="S156" s="237"/>
      <c r="T156" s="238"/>
      <c r="U156" s="13"/>
      <c r="V156" s="13"/>
      <c r="W156" s="13"/>
      <c r="X156" s="13"/>
      <c r="Y156" s="13"/>
      <c r="Z156" s="13"/>
      <c r="AA156" s="13"/>
      <c r="AB156" s="13"/>
      <c r="AC156" s="13"/>
      <c r="AD156" s="13"/>
      <c r="AE156" s="13"/>
      <c r="AT156" s="239" t="s">
        <v>184</v>
      </c>
      <c r="AU156" s="239" t="s">
        <v>83</v>
      </c>
      <c r="AV156" s="13" t="s">
        <v>83</v>
      </c>
      <c r="AW156" s="13" t="s">
        <v>4</v>
      </c>
      <c r="AX156" s="13" t="s">
        <v>81</v>
      </c>
      <c r="AY156" s="239" t="s">
        <v>146</v>
      </c>
    </row>
    <row r="157" s="2" customFormat="1" ht="24.15" customHeight="1">
      <c r="A157" s="41"/>
      <c r="B157" s="42"/>
      <c r="C157" s="208" t="s">
        <v>281</v>
      </c>
      <c r="D157" s="208" t="s">
        <v>148</v>
      </c>
      <c r="E157" s="209" t="s">
        <v>947</v>
      </c>
      <c r="F157" s="210" t="s">
        <v>948</v>
      </c>
      <c r="G157" s="211" t="s">
        <v>269</v>
      </c>
      <c r="H157" s="212">
        <v>30</v>
      </c>
      <c r="I157" s="213"/>
      <c r="J157" s="214">
        <f>ROUND(I157*H157,2)</f>
        <v>0</v>
      </c>
      <c r="K157" s="215"/>
      <c r="L157" s="47"/>
      <c r="M157" s="216" t="s">
        <v>19</v>
      </c>
      <c r="N157" s="217" t="s">
        <v>44</v>
      </c>
      <c r="O157" s="87"/>
      <c r="P157" s="218">
        <f>O157*H157</f>
        <v>0</v>
      </c>
      <c r="Q157" s="218">
        <v>0</v>
      </c>
      <c r="R157" s="218">
        <f>Q157*H157</f>
        <v>0</v>
      </c>
      <c r="S157" s="218">
        <v>0</v>
      </c>
      <c r="T157" s="219">
        <f>S157*H157</f>
        <v>0</v>
      </c>
      <c r="U157" s="41"/>
      <c r="V157" s="41"/>
      <c r="W157" s="41"/>
      <c r="X157" s="41"/>
      <c r="Y157" s="41"/>
      <c r="Z157" s="41"/>
      <c r="AA157" s="41"/>
      <c r="AB157" s="41"/>
      <c r="AC157" s="41"/>
      <c r="AD157" s="41"/>
      <c r="AE157" s="41"/>
      <c r="AR157" s="220" t="s">
        <v>152</v>
      </c>
      <c r="AT157" s="220" t="s">
        <v>148</v>
      </c>
      <c r="AU157" s="220" t="s">
        <v>83</v>
      </c>
      <c r="AY157" s="20" t="s">
        <v>146</v>
      </c>
      <c r="BE157" s="221">
        <f>IF(N157="základní",J157,0)</f>
        <v>0</v>
      </c>
      <c r="BF157" s="221">
        <f>IF(N157="snížená",J157,0)</f>
        <v>0</v>
      </c>
      <c r="BG157" s="221">
        <f>IF(N157="zákl. přenesená",J157,0)</f>
        <v>0</v>
      </c>
      <c r="BH157" s="221">
        <f>IF(N157="sníž. přenesená",J157,0)</f>
        <v>0</v>
      </c>
      <c r="BI157" s="221">
        <f>IF(N157="nulová",J157,0)</f>
        <v>0</v>
      </c>
      <c r="BJ157" s="20" t="s">
        <v>81</v>
      </c>
      <c r="BK157" s="221">
        <f>ROUND(I157*H157,2)</f>
        <v>0</v>
      </c>
      <c r="BL157" s="20" t="s">
        <v>152</v>
      </c>
      <c r="BM157" s="220" t="s">
        <v>1554</v>
      </c>
    </row>
    <row r="158" s="2" customFormat="1">
      <c r="A158" s="41"/>
      <c r="B158" s="42"/>
      <c r="C158" s="43"/>
      <c r="D158" s="222" t="s">
        <v>154</v>
      </c>
      <c r="E158" s="43"/>
      <c r="F158" s="223" t="s">
        <v>950</v>
      </c>
      <c r="G158" s="43"/>
      <c r="H158" s="43"/>
      <c r="I158" s="224"/>
      <c r="J158" s="43"/>
      <c r="K158" s="43"/>
      <c r="L158" s="47"/>
      <c r="M158" s="225"/>
      <c r="N158" s="226"/>
      <c r="O158" s="87"/>
      <c r="P158" s="87"/>
      <c r="Q158" s="87"/>
      <c r="R158" s="87"/>
      <c r="S158" s="87"/>
      <c r="T158" s="88"/>
      <c r="U158" s="41"/>
      <c r="V158" s="41"/>
      <c r="W158" s="41"/>
      <c r="X158" s="41"/>
      <c r="Y158" s="41"/>
      <c r="Z158" s="41"/>
      <c r="AA158" s="41"/>
      <c r="AB158" s="41"/>
      <c r="AC158" s="41"/>
      <c r="AD158" s="41"/>
      <c r="AE158" s="41"/>
      <c r="AT158" s="20" t="s">
        <v>154</v>
      </c>
      <c r="AU158" s="20" t="s">
        <v>83</v>
      </c>
    </row>
    <row r="159" s="2" customFormat="1" ht="24.15" customHeight="1">
      <c r="A159" s="41"/>
      <c r="B159" s="42"/>
      <c r="C159" s="208" t="s">
        <v>288</v>
      </c>
      <c r="D159" s="208" t="s">
        <v>148</v>
      </c>
      <c r="E159" s="209" t="s">
        <v>1555</v>
      </c>
      <c r="F159" s="210" t="s">
        <v>1556</v>
      </c>
      <c r="G159" s="211" t="s">
        <v>269</v>
      </c>
      <c r="H159" s="212">
        <v>20</v>
      </c>
      <c r="I159" s="213"/>
      <c r="J159" s="214">
        <f>ROUND(I159*H159,2)</f>
        <v>0</v>
      </c>
      <c r="K159" s="215"/>
      <c r="L159" s="47"/>
      <c r="M159" s="216" t="s">
        <v>19</v>
      </c>
      <c r="N159" s="217" t="s">
        <v>44</v>
      </c>
      <c r="O159" s="87"/>
      <c r="P159" s="218">
        <f>O159*H159</f>
        <v>0</v>
      </c>
      <c r="Q159" s="218">
        <v>0</v>
      </c>
      <c r="R159" s="218">
        <f>Q159*H159</f>
        <v>0</v>
      </c>
      <c r="S159" s="218">
        <v>0</v>
      </c>
      <c r="T159" s="219">
        <f>S159*H159</f>
        <v>0</v>
      </c>
      <c r="U159" s="41"/>
      <c r="V159" s="41"/>
      <c r="W159" s="41"/>
      <c r="X159" s="41"/>
      <c r="Y159" s="41"/>
      <c r="Z159" s="41"/>
      <c r="AA159" s="41"/>
      <c r="AB159" s="41"/>
      <c r="AC159" s="41"/>
      <c r="AD159" s="41"/>
      <c r="AE159" s="41"/>
      <c r="AR159" s="220" t="s">
        <v>152</v>
      </c>
      <c r="AT159" s="220" t="s">
        <v>148</v>
      </c>
      <c r="AU159" s="220" t="s">
        <v>83</v>
      </c>
      <c r="AY159" s="20" t="s">
        <v>146</v>
      </c>
      <c r="BE159" s="221">
        <f>IF(N159="základní",J159,0)</f>
        <v>0</v>
      </c>
      <c r="BF159" s="221">
        <f>IF(N159="snížená",J159,0)</f>
        <v>0</v>
      </c>
      <c r="BG159" s="221">
        <f>IF(N159="zákl. přenesená",J159,0)</f>
        <v>0</v>
      </c>
      <c r="BH159" s="221">
        <f>IF(N159="sníž. přenesená",J159,0)</f>
        <v>0</v>
      </c>
      <c r="BI159" s="221">
        <f>IF(N159="nulová",J159,0)</f>
        <v>0</v>
      </c>
      <c r="BJ159" s="20" t="s">
        <v>81</v>
      </c>
      <c r="BK159" s="221">
        <f>ROUND(I159*H159,2)</f>
        <v>0</v>
      </c>
      <c r="BL159" s="20" t="s">
        <v>152</v>
      </c>
      <c r="BM159" s="220" t="s">
        <v>1557</v>
      </c>
    </row>
    <row r="160" s="2" customFormat="1">
      <c r="A160" s="41"/>
      <c r="B160" s="42"/>
      <c r="C160" s="43"/>
      <c r="D160" s="222" t="s">
        <v>154</v>
      </c>
      <c r="E160" s="43"/>
      <c r="F160" s="223" t="s">
        <v>1558</v>
      </c>
      <c r="G160" s="43"/>
      <c r="H160" s="43"/>
      <c r="I160" s="224"/>
      <c r="J160" s="43"/>
      <c r="K160" s="43"/>
      <c r="L160" s="47"/>
      <c r="M160" s="225"/>
      <c r="N160" s="226"/>
      <c r="O160" s="87"/>
      <c r="P160" s="87"/>
      <c r="Q160" s="87"/>
      <c r="R160" s="87"/>
      <c r="S160" s="87"/>
      <c r="T160" s="88"/>
      <c r="U160" s="41"/>
      <c r="V160" s="41"/>
      <c r="W160" s="41"/>
      <c r="X160" s="41"/>
      <c r="Y160" s="41"/>
      <c r="Z160" s="41"/>
      <c r="AA160" s="41"/>
      <c r="AB160" s="41"/>
      <c r="AC160" s="41"/>
      <c r="AD160" s="41"/>
      <c r="AE160" s="41"/>
      <c r="AT160" s="20" t="s">
        <v>154</v>
      </c>
      <c r="AU160" s="20" t="s">
        <v>83</v>
      </c>
    </row>
    <row r="161" s="2" customFormat="1" ht="24.15" customHeight="1">
      <c r="A161" s="41"/>
      <c r="B161" s="42"/>
      <c r="C161" s="208" t="s">
        <v>296</v>
      </c>
      <c r="D161" s="208" t="s">
        <v>148</v>
      </c>
      <c r="E161" s="209" t="s">
        <v>1474</v>
      </c>
      <c r="F161" s="210" t="s">
        <v>1475</v>
      </c>
      <c r="G161" s="211" t="s">
        <v>269</v>
      </c>
      <c r="H161" s="212">
        <v>10</v>
      </c>
      <c r="I161" s="213"/>
      <c r="J161" s="214">
        <f>ROUND(I161*H161,2)</f>
        <v>0</v>
      </c>
      <c r="K161" s="215"/>
      <c r="L161" s="47"/>
      <c r="M161" s="216" t="s">
        <v>19</v>
      </c>
      <c r="N161" s="217" t="s">
        <v>44</v>
      </c>
      <c r="O161" s="87"/>
      <c r="P161" s="218">
        <f>O161*H161</f>
        <v>0</v>
      </c>
      <c r="Q161" s="218">
        <v>0.040000000000000001</v>
      </c>
      <c r="R161" s="218">
        <f>Q161*H161</f>
        <v>0.40000000000000002</v>
      </c>
      <c r="S161" s="218">
        <v>0</v>
      </c>
      <c r="T161" s="219">
        <f>S161*H161</f>
        <v>0</v>
      </c>
      <c r="U161" s="41"/>
      <c r="V161" s="41"/>
      <c r="W161" s="41"/>
      <c r="X161" s="41"/>
      <c r="Y161" s="41"/>
      <c r="Z161" s="41"/>
      <c r="AA161" s="41"/>
      <c r="AB161" s="41"/>
      <c r="AC161" s="41"/>
      <c r="AD161" s="41"/>
      <c r="AE161" s="41"/>
      <c r="AR161" s="220" t="s">
        <v>152</v>
      </c>
      <c r="AT161" s="220" t="s">
        <v>148</v>
      </c>
      <c r="AU161" s="220" t="s">
        <v>83</v>
      </c>
      <c r="AY161" s="20" t="s">
        <v>146</v>
      </c>
      <c r="BE161" s="221">
        <f>IF(N161="základní",J161,0)</f>
        <v>0</v>
      </c>
      <c r="BF161" s="221">
        <f>IF(N161="snížená",J161,0)</f>
        <v>0</v>
      </c>
      <c r="BG161" s="221">
        <f>IF(N161="zákl. přenesená",J161,0)</f>
        <v>0</v>
      </c>
      <c r="BH161" s="221">
        <f>IF(N161="sníž. přenesená",J161,0)</f>
        <v>0</v>
      </c>
      <c r="BI161" s="221">
        <f>IF(N161="nulová",J161,0)</f>
        <v>0</v>
      </c>
      <c r="BJ161" s="20" t="s">
        <v>81</v>
      </c>
      <c r="BK161" s="221">
        <f>ROUND(I161*H161,2)</f>
        <v>0</v>
      </c>
      <c r="BL161" s="20" t="s">
        <v>152</v>
      </c>
      <c r="BM161" s="220" t="s">
        <v>1559</v>
      </c>
    </row>
    <row r="162" s="2" customFormat="1">
      <c r="A162" s="41"/>
      <c r="B162" s="42"/>
      <c r="C162" s="43"/>
      <c r="D162" s="222" t="s">
        <v>154</v>
      </c>
      <c r="E162" s="43"/>
      <c r="F162" s="223" t="s">
        <v>1477</v>
      </c>
      <c r="G162" s="43"/>
      <c r="H162" s="43"/>
      <c r="I162" s="224"/>
      <c r="J162" s="43"/>
      <c r="K162" s="43"/>
      <c r="L162" s="47"/>
      <c r="M162" s="225"/>
      <c r="N162" s="226"/>
      <c r="O162" s="87"/>
      <c r="P162" s="87"/>
      <c r="Q162" s="87"/>
      <c r="R162" s="87"/>
      <c r="S162" s="87"/>
      <c r="T162" s="88"/>
      <c r="U162" s="41"/>
      <c r="V162" s="41"/>
      <c r="W162" s="41"/>
      <c r="X162" s="41"/>
      <c r="Y162" s="41"/>
      <c r="Z162" s="41"/>
      <c r="AA162" s="41"/>
      <c r="AB162" s="41"/>
      <c r="AC162" s="41"/>
      <c r="AD162" s="41"/>
      <c r="AE162" s="41"/>
      <c r="AT162" s="20" t="s">
        <v>154</v>
      </c>
      <c r="AU162" s="20" t="s">
        <v>83</v>
      </c>
    </row>
    <row r="163" s="2" customFormat="1" ht="24.15" customHeight="1">
      <c r="A163" s="41"/>
      <c r="B163" s="42"/>
      <c r="C163" s="208" t="s">
        <v>302</v>
      </c>
      <c r="D163" s="208" t="s">
        <v>148</v>
      </c>
      <c r="E163" s="209" t="s">
        <v>1478</v>
      </c>
      <c r="F163" s="210" t="s">
        <v>1479</v>
      </c>
      <c r="G163" s="211" t="s">
        <v>269</v>
      </c>
      <c r="H163" s="212">
        <v>10</v>
      </c>
      <c r="I163" s="213"/>
      <c r="J163" s="214">
        <f>ROUND(I163*H163,2)</f>
        <v>0</v>
      </c>
      <c r="K163" s="215"/>
      <c r="L163" s="47"/>
      <c r="M163" s="216" t="s">
        <v>19</v>
      </c>
      <c r="N163" s="217" t="s">
        <v>44</v>
      </c>
      <c r="O163" s="87"/>
      <c r="P163" s="218">
        <f>O163*H163</f>
        <v>0</v>
      </c>
      <c r="Q163" s="218">
        <v>0.01541</v>
      </c>
      <c r="R163" s="218">
        <f>Q163*H163</f>
        <v>0.15410000000000002</v>
      </c>
      <c r="S163" s="218">
        <v>0</v>
      </c>
      <c r="T163" s="219">
        <f>S163*H163</f>
        <v>0</v>
      </c>
      <c r="U163" s="41"/>
      <c r="V163" s="41"/>
      <c r="W163" s="41"/>
      <c r="X163" s="41"/>
      <c r="Y163" s="41"/>
      <c r="Z163" s="41"/>
      <c r="AA163" s="41"/>
      <c r="AB163" s="41"/>
      <c r="AC163" s="41"/>
      <c r="AD163" s="41"/>
      <c r="AE163" s="41"/>
      <c r="AR163" s="220" t="s">
        <v>152</v>
      </c>
      <c r="AT163" s="220" t="s">
        <v>148</v>
      </c>
      <c r="AU163" s="220" t="s">
        <v>83</v>
      </c>
      <c r="AY163" s="20" t="s">
        <v>146</v>
      </c>
      <c r="BE163" s="221">
        <f>IF(N163="základní",J163,0)</f>
        <v>0</v>
      </c>
      <c r="BF163" s="221">
        <f>IF(N163="snížená",J163,0)</f>
        <v>0</v>
      </c>
      <c r="BG163" s="221">
        <f>IF(N163="zákl. přenesená",J163,0)</f>
        <v>0</v>
      </c>
      <c r="BH163" s="221">
        <f>IF(N163="sníž. přenesená",J163,0)</f>
        <v>0</v>
      </c>
      <c r="BI163" s="221">
        <f>IF(N163="nulová",J163,0)</f>
        <v>0</v>
      </c>
      <c r="BJ163" s="20" t="s">
        <v>81</v>
      </c>
      <c r="BK163" s="221">
        <f>ROUND(I163*H163,2)</f>
        <v>0</v>
      </c>
      <c r="BL163" s="20" t="s">
        <v>152</v>
      </c>
      <c r="BM163" s="220" t="s">
        <v>1560</v>
      </c>
    </row>
    <row r="164" s="2" customFormat="1">
      <c r="A164" s="41"/>
      <c r="B164" s="42"/>
      <c r="C164" s="43"/>
      <c r="D164" s="222" t="s">
        <v>154</v>
      </c>
      <c r="E164" s="43"/>
      <c r="F164" s="223" t="s">
        <v>1481</v>
      </c>
      <c r="G164" s="43"/>
      <c r="H164" s="43"/>
      <c r="I164" s="224"/>
      <c r="J164" s="43"/>
      <c r="K164" s="43"/>
      <c r="L164" s="47"/>
      <c r="M164" s="225"/>
      <c r="N164" s="226"/>
      <c r="O164" s="87"/>
      <c r="P164" s="87"/>
      <c r="Q164" s="87"/>
      <c r="R164" s="87"/>
      <c r="S164" s="87"/>
      <c r="T164" s="88"/>
      <c r="U164" s="41"/>
      <c r="V164" s="41"/>
      <c r="W164" s="41"/>
      <c r="X164" s="41"/>
      <c r="Y164" s="41"/>
      <c r="Z164" s="41"/>
      <c r="AA164" s="41"/>
      <c r="AB164" s="41"/>
      <c r="AC164" s="41"/>
      <c r="AD164" s="41"/>
      <c r="AE164" s="41"/>
      <c r="AT164" s="20" t="s">
        <v>154</v>
      </c>
      <c r="AU164" s="20" t="s">
        <v>83</v>
      </c>
    </row>
    <row r="165" s="2" customFormat="1" ht="24.15" customHeight="1">
      <c r="A165" s="41"/>
      <c r="B165" s="42"/>
      <c r="C165" s="208" t="s">
        <v>307</v>
      </c>
      <c r="D165" s="208" t="s">
        <v>148</v>
      </c>
      <c r="E165" s="209" t="s">
        <v>1482</v>
      </c>
      <c r="F165" s="210" t="s">
        <v>1483</v>
      </c>
      <c r="G165" s="211" t="s">
        <v>269</v>
      </c>
      <c r="H165" s="212">
        <v>10</v>
      </c>
      <c r="I165" s="213"/>
      <c r="J165" s="214">
        <f>ROUND(I165*H165,2)</f>
        <v>0</v>
      </c>
      <c r="K165" s="215"/>
      <c r="L165" s="47"/>
      <c r="M165" s="216" t="s">
        <v>19</v>
      </c>
      <c r="N165" s="217" t="s">
        <v>44</v>
      </c>
      <c r="O165" s="87"/>
      <c r="P165" s="218">
        <f>O165*H165</f>
        <v>0</v>
      </c>
      <c r="Q165" s="218">
        <v>0.00362</v>
      </c>
      <c r="R165" s="218">
        <f>Q165*H165</f>
        <v>0.036199999999999996</v>
      </c>
      <c r="S165" s="218">
        <v>0</v>
      </c>
      <c r="T165" s="219">
        <f>S165*H165</f>
        <v>0</v>
      </c>
      <c r="U165" s="41"/>
      <c r="V165" s="41"/>
      <c r="W165" s="41"/>
      <c r="X165" s="41"/>
      <c r="Y165" s="41"/>
      <c r="Z165" s="41"/>
      <c r="AA165" s="41"/>
      <c r="AB165" s="41"/>
      <c r="AC165" s="41"/>
      <c r="AD165" s="41"/>
      <c r="AE165" s="41"/>
      <c r="AR165" s="220" t="s">
        <v>152</v>
      </c>
      <c r="AT165" s="220" t="s">
        <v>148</v>
      </c>
      <c r="AU165" s="220" t="s">
        <v>83</v>
      </c>
      <c r="AY165" s="20" t="s">
        <v>146</v>
      </c>
      <c r="BE165" s="221">
        <f>IF(N165="základní",J165,0)</f>
        <v>0</v>
      </c>
      <c r="BF165" s="221">
        <f>IF(N165="snížená",J165,0)</f>
        <v>0</v>
      </c>
      <c r="BG165" s="221">
        <f>IF(N165="zákl. přenesená",J165,0)</f>
        <v>0</v>
      </c>
      <c r="BH165" s="221">
        <f>IF(N165="sníž. přenesená",J165,0)</f>
        <v>0</v>
      </c>
      <c r="BI165" s="221">
        <f>IF(N165="nulová",J165,0)</f>
        <v>0</v>
      </c>
      <c r="BJ165" s="20" t="s">
        <v>81</v>
      </c>
      <c r="BK165" s="221">
        <f>ROUND(I165*H165,2)</f>
        <v>0</v>
      </c>
      <c r="BL165" s="20" t="s">
        <v>152</v>
      </c>
      <c r="BM165" s="220" t="s">
        <v>1561</v>
      </c>
    </row>
    <row r="166" s="2" customFormat="1">
      <c r="A166" s="41"/>
      <c r="B166" s="42"/>
      <c r="C166" s="43"/>
      <c r="D166" s="222" t="s">
        <v>154</v>
      </c>
      <c r="E166" s="43"/>
      <c r="F166" s="223" t="s">
        <v>1485</v>
      </c>
      <c r="G166" s="43"/>
      <c r="H166" s="43"/>
      <c r="I166" s="224"/>
      <c r="J166" s="43"/>
      <c r="K166" s="43"/>
      <c r="L166" s="47"/>
      <c r="M166" s="225"/>
      <c r="N166" s="226"/>
      <c r="O166" s="87"/>
      <c r="P166" s="87"/>
      <c r="Q166" s="87"/>
      <c r="R166" s="87"/>
      <c r="S166" s="87"/>
      <c r="T166" s="88"/>
      <c r="U166" s="41"/>
      <c r="V166" s="41"/>
      <c r="W166" s="41"/>
      <c r="X166" s="41"/>
      <c r="Y166" s="41"/>
      <c r="Z166" s="41"/>
      <c r="AA166" s="41"/>
      <c r="AB166" s="41"/>
      <c r="AC166" s="41"/>
      <c r="AD166" s="41"/>
      <c r="AE166" s="41"/>
      <c r="AT166" s="20" t="s">
        <v>154</v>
      </c>
      <c r="AU166" s="20" t="s">
        <v>83</v>
      </c>
    </row>
    <row r="167" s="2" customFormat="1" ht="24.15" customHeight="1">
      <c r="A167" s="41"/>
      <c r="B167" s="42"/>
      <c r="C167" s="208" t="s">
        <v>312</v>
      </c>
      <c r="D167" s="208" t="s">
        <v>148</v>
      </c>
      <c r="E167" s="209" t="s">
        <v>1486</v>
      </c>
      <c r="F167" s="210" t="s">
        <v>1487</v>
      </c>
      <c r="G167" s="211" t="s">
        <v>269</v>
      </c>
      <c r="H167" s="212">
        <v>10</v>
      </c>
      <c r="I167" s="213"/>
      <c r="J167" s="214">
        <f>ROUND(I167*H167,2)</f>
        <v>0</v>
      </c>
      <c r="K167" s="215"/>
      <c r="L167" s="47"/>
      <c r="M167" s="216" t="s">
        <v>19</v>
      </c>
      <c r="N167" s="217" t="s">
        <v>44</v>
      </c>
      <c r="O167" s="87"/>
      <c r="P167" s="218">
        <f>O167*H167</f>
        <v>0</v>
      </c>
      <c r="Q167" s="218">
        <v>0</v>
      </c>
      <c r="R167" s="218">
        <f>Q167*H167</f>
        <v>0</v>
      </c>
      <c r="S167" s="218">
        <v>0</v>
      </c>
      <c r="T167" s="219">
        <f>S167*H167</f>
        <v>0</v>
      </c>
      <c r="U167" s="41"/>
      <c r="V167" s="41"/>
      <c r="W167" s="41"/>
      <c r="X167" s="41"/>
      <c r="Y167" s="41"/>
      <c r="Z167" s="41"/>
      <c r="AA167" s="41"/>
      <c r="AB167" s="41"/>
      <c r="AC167" s="41"/>
      <c r="AD167" s="41"/>
      <c r="AE167" s="41"/>
      <c r="AR167" s="220" t="s">
        <v>152</v>
      </c>
      <c r="AT167" s="220" t="s">
        <v>148</v>
      </c>
      <c r="AU167" s="220" t="s">
        <v>83</v>
      </c>
      <c r="AY167" s="20" t="s">
        <v>146</v>
      </c>
      <c r="BE167" s="221">
        <f>IF(N167="základní",J167,0)</f>
        <v>0</v>
      </c>
      <c r="BF167" s="221">
        <f>IF(N167="snížená",J167,0)</f>
        <v>0</v>
      </c>
      <c r="BG167" s="221">
        <f>IF(N167="zákl. přenesená",J167,0)</f>
        <v>0</v>
      </c>
      <c r="BH167" s="221">
        <f>IF(N167="sníž. přenesená",J167,0)</f>
        <v>0</v>
      </c>
      <c r="BI167" s="221">
        <f>IF(N167="nulová",J167,0)</f>
        <v>0</v>
      </c>
      <c r="BJ167" s="20" t="s">
        <v>81</v>
      </c>
      <c r="BK167" s="221">
        <f>ROUND(I167*H167,2)</f>
        <v>0</v>
      </c>
      <c r="BL167" s="20" t="s">
        <v>152</v>
      </c>
      <c r="BM167" s="220" t="s">
        <v>1562</v>
      </c>
    </row>
    <row r="168" s="2" customFormat="1">
      <c r="A168" s="41"/>
      <c r="B168" s="42"/>
      <c r="C168" s="43"/>
      <c r="D168" s="222" t="s">
        <v>154</v>
      </c>
      <c r="E168" s="43"/>
      <c r="F168" s="223" t="s">
        <v>1489</v>
      </c>
      <c r="G168" s="43"/>
      <c r="H168" s="43"/>
      <c r="I168" s="224"/>
      <c r="J168" s="43"/>
      <c r="K168" s="43"/>
      <c r="L168" s="47"/>
      <c r="M168" s="225"/>
      <c r="N168" s="226"/>
      <c r="O168" s="87"/>
      <c r="P168" s="87"/>
      <c r="Q168" s="87"/>
      <c r="R168" s="87"/>
      <c r="S168" s="87"/>
      <c r="T168" s="88"/>
      <c r="U168" s="41"/>
      <c r="V168" s="41"/>
      <c r="W168" s="41"/>
      <c r="X168" s="41"/>
      <c r="Y168" s="41"/>
      <c r="Z168" s="41"/>
      <c r="AA168" s="41"/>
      <c r="AB168" s="41"/>
      <c r="AC168" s="41"/>
      <c r="AD168" s="41"/>
      <c r="AE168" s="41"/>
      <c r="AT168" s="20" t="s">
        <v>154</v>
      </c>
      <c r="AU168" s="20" t="s">
        <v>83</v>
      </c>
    </row>
    <row r="169" s="2" customFormat="1" ht="24.15" customHeight="1">
      <c r="A169" s="41"/>
      <c r="B169" s="42"/>
      <c r="C169" s="208" t="s">
        <v>317</v>
      </c>
      <c r="D169" s="208" t="s">
        <v>148</v>
      </c>
      <c r="E169" s="209" t="s">
        <v>1490</v>
      </c>
      <c r="F169" s="210" t="s">
        <v>1491</v>
      </c>
      <c r="G169" s="211" t="s">
        <v>269</v>
      </c>
      <c r="H169" s="212">
        <v>10</v>
      </c>
      <c r="I169" s="213"/>
      <c r="J169" s="214">
        <f>ROUND(I169*H169,2)</f>
        <v>0</v>
      </c>
      <c r="K169" s="215"/>
      <c r="L169" s="47"/>
      <c r="M169" s="216" t="s">
        <v>19</v>
      </c>
      <c r="N169" s="217" t="s">
        <v>44</v>
      </c>
      <c r="O169" s="87"/>
      <c r="P169" s="218">
        <f>O169*H169</f>
        <v>0</v>
      </c>
      <c r="Q169" s="218">
        <v>0.035349999999999999</v>
      </c>
      <c r="R169" s="218">
        <f>Q169*H169</f>
        <v>0.35349999999999998</v>
      </c>
      <c r="S169" s="218">
        <v>0</v>
      </c>
      <c r="T169" s="219">
        <f>S169*H169</f>
        <v>0</v>
      </c>
      <c r="U169" s="41"/>
      <c r="V169" s="41"/>
      <c r="W169" s="41"/>
      <c r="X169" s="41"/>
      <c r="Y169" s="41"/>
      <c r="Z169" s="41"/>
      <c r="AA169" s="41"/>
      <c r="AB169" s="41"/>
      <c r="AC169" s="41"/>
      <c r="AD169" s="41"/>
      <c r="AE169" s="41"/>
      <c r="AR169" s="220" t="s">
        <v>152</v>
      </c>
      <c r="AT169" s="220" t="s">
        <v>148</v>
      </c>
      <c r="AU169" s="220" t="s">
        <v>83</v>
      </c>
      <c r="AY169" s="20" t="s">
        <v>146</v>
      </c>
      <c r="BE169" s="221">
        <f>IF(N169="základní",J169,0)</f>
        <v>0</v>
      </c>
      <c r="BF169" s="221">
        <f>IF(N169="snížená",J169,0)</f>
        <v>0</v>
      </c>
      <c r="BG169" s="221">
        <f>IF(N169="zákl. přenesená",J169,0)</f>
        <v>0</v>
      </c>
      <c r="BH169" s="221">
        <f>IF(N169="sníž. přenesená",J169,0)</f>
        <v>0</v>
      </c>
      <c r="BI169" s="221">
        <f>IF(N169="nulová",J169,0)</f>
        <v>0</v>
      </c>
      <c r="BJ169" s="20" t="s">
        <v>81</v>
      </c>
      <c r="BK169" s="221">
        <f>ROUND(I169*H169,2)</f>
        <v>0</v>
      </c>
      <c r="BL169" s="20" t="s">
        <v>152</v>
      </c>
      <c r="BM169" s="220" t="s">
        <v>1563</v>
      </c>
    </row>
    <row r="170" s="2" customFormat="1">
      <c r="A170" s="41"/>
      <c r="B170" s="42"/>
      <c r="C170" s="43"/>
      <c r="D170" s="222" t="s">
        <v>154</v>
      </c>
      <c r="E170" s="43"/>
      <c r="F170" s="223" t="s">
        <v>1493</v>
      </c>
      <c r="G170" s="43"/>
      <c r="H170" s="43"/>
      <c r="I170" s="224"/>
      <c r="J170" s="43"/>
      <c r="K170" s="43"/>
      <c r="L170" s="47"/>
      <c r="M170" s="225"/>
      <c r="N170" s="226"/>
      <c r="O170" s="87"/>
      <c r="P170" s="87"/>
      <c r="Q170" s="87"/>
      <c r="R170" s="87"/>
      <c r="S170" s="87"/>
      <c r="T170" s="88"/>
      <c r="U170" s="41"/>
      <c r="V170" s="41"/>
      <c r="W170" s="41"/>
      <c r="X170" s="41"/>
      <c r="Y170" s="41"/>
      <c r="Z170" s="41"/>
      <c r="AA170" s="41"/>
      <c r="AB170" s="41"/>
      <c r="AC170" s="41"/>
      <c r="AD170" s="41"/>
      <c r="AE170" s="41"/>
      <c r="AT170" s="20" t="s">
        <v>154</v>
      </c>
      <c r="AU170" s="20" t="s">
        <v>83</v>
      </c>
    </row>
    <row r="171" s="2" customFormat="1" ht="24.15" customHeight="1">
      <c r="A171" s="41"/>
      <c r="B171" s="42"/>
      <c r="C171" s="261" t="s">
        <v>322</v>
      </c>
      <c r="D171" s="261" t="s">
        <v>242</v>
      </c>
      <c r="E171" s="262" t="s">
        <v>973</v>
      </c>
      <c r="F171" s="263" t="s">
        <v>974</v>
      </c>
      <c r="G171" s="264" t="s">
        <v>269</v>
      </c>
      <c r="H171" s="265">
        <v>30</v>
      </c>
      <c r="I171" s="266"/>
      <c r="J171" s="267">
        <f>ROUND(I171*H171,2)</f>
        <v>0</v>
      </c>
      <c r="K171" s="268"/>
      <c r="L171" s="269"/>
      <c r="M171" s="270" t="s">
        <v>19</v>
      </c>
      <c r="N171" s="271" t="s">
        <v>44</v>
      </c>
      <c r="O171" s="87"/>
      <c r="P171" s="218">
        <f>O171*H171</f>
        <v>0</v>
      </c>
      <c r="Q171" s="218">
        <v>0.00080999999999999996</v>
      </c>
      <c r="R171" s="218">
        <f>Q171*H171</f>
        <v>0.024299999999999999</v>
      </c>
      <c r="S171" s="218">
        <v>0</v>
      </c>
      <c r="T171" s="219">
        <f>S171*H171</f>
        <v>0</v>
      </c>
      <c r="U171" s="41"/>
      <c r="V171" s="41"/>
      <c r="W171" s="41"/>
      <c r="X171" s="41"/>
      <c r="Y171" s="41"/>
      <c r="Z171" s="41"/>
      <c r="AA171" s="41"/>
      <c r="AB171" s="41"/>
      <c r="AC171" s="41"/>
      <c r="AD171" s="41"/>
      <c r="AE171" s="41"/>
      <c r="AR171" s="220" t="s">
        <v>196</v>
      </c>
      <c r="AT171" s="220" t="s">
        <v>242</v>
      </c>
      <c r="AU171" s="220" t="s">
        <v>83</v>
      </c>
      <c r="AY171" s="20" t="s">
        <v>146</v>
      </c>
      <c r="BE171" s="221">
        <f>IF(N171="základní",J171,0)</f>
        <v>0</v>
      </c>
      <c r="BF171" s="221">
        <f>IF(N171="snížená",J171,0)</f>
        <v>0</v>
      </c>
      <c r="BG171" s="221">
        <f>IF(N171="zákl. přenesená",J171,0)</f>
        <v>0</v>
      </c>
      <c r="BH171" s="221">
        <f>IF(N171="sníž. přenesená",J171,0)</f>
        <v>0</v>
      </c>
      <c r="BI171" s="221">
        <f>IF(N171="nulová",J171,0)</f>
        <v>0</v>
      </c>
      <c r="BJ171" s="20" t="s">
        <v>81</v>
      </c>
      <c r="BK171" s="221">
        <f>ROUND(I171*H171,2)</f>
        <v>0</v>
      </c>
      <c r="BL171" s="20" t="s">
        <v>152</v>
      </c>
      <c r="BM171" s="220" t="s">
        <v>1564</v>
      </c>
    </row>
    <row r="172" s="2" customFormat="1" ht="24.15" customHeight="1">
      <c r="A172" s="41"/>
      <c r="B172" s="42"/>
      <c r="C172" s="261" t="s">
        <v>328</v>
      </c>
      <c r="D172" s="261" t="s">
        <v>242</v>
      </c>
      <c r="E172" s="262" t="s">
        <v>1462</v>
      </c>
      <c r="F172" s="263" t="s">
        <v>1463</v>
      </c>
      <c r="G172" s="264" t="s">
        <v>269</v>
      </c>
      <c r="H172" s="265">
        <v>10</v>
      </c>
      <c r="I172" s="266"/>
      <c r="J172" s="267">
        <f>ROUND(I172*H172,2)</f>
        <v>0</v>
      </c>
      <c r="K172" s="268"/>
      <c r="L172" s="269"/>
      <c r="M172" s="270" t="s">
        <v>19</v>
      </c>
      <c r="N172" s="271" t="s">
        <v>44</v>
      </c>
      <c r="O172" s="87"/>
      <c r="P172" s="218">
        <f>O172*H172</f>
        <v>0</v>
      </c>
      <c r="Q172" s="218">
        <v>0.00029</v>
      </c>
      <c r="R172" s="218">
        <f>Q172*H172</f>
        <v>0.0028999999999999998</v>
      </c>
      <c r="S172" s="218">
        <v>0</v>
      </c>
      <c r="T172" s="219">
        <f>S172*H172</f>
        <v>0</v>
      </c>
      <c r="U172" s="41"/>
      <c r="V172" s="41"/>
      <c r="W172" s="41"/>
      <c r="X172" s="41"/>
      <c r="Y172" s="41"/>
      <c r="Z172" s="41"/>
      <c r="AA172" s="41"/>
      <c r="AB172" s="41"/>
      <c r="AC172" s="41"/>
      <c r="AD172" s="41"/>
      <c r="AE172" s="41"/>
      <c r="AR172" s="220" t="s">
        <v>196</v>
      </c>
      <c r="AT172" s="220" t="s">
        <v>242</v>
      </c>
      <c r="AU172" s="220" t="s">
        <v>83</v>
      </c>
      <c r="AY172" s="20" t="s">
        <v>146</v>
      </c>
      <c r="BE172" s="221">
        <f>IF(N172="základní",J172,0)</f>
        <v>0</v>
      </c>
      <c r="BF172" s="221">
        <f>IF(N172="snížená",J172,0)</f>
        <v>0</v>
      </c>
      <c r="BG172" s="221">
        <f>IF(N172="zákl. přenesená",J172,0)</f>
        <v>0</v>
      </c>
      <c r="BH172" s="221">
        <f>IF(N172="sníž. přenesená",J172,0)</f>
        <v>0</v>
      </c>
      <c r="BI172" s="221">
        <f>IF(N172="nulová",J172,0)</f>
        <v>0</v>
      </c>
      <c r="BJ172" s="20" t="s">
        <v>81</v>
      </c>
      <c r="BK172" s="221">
        <f>ROUND(I172*H172,2)</f>
        <v>0</v>
      </c>
      <c r="BL172" s="20" t="s">
        <v>152</v>
      </c>
      <c r="BM172" s="220" t="s">
        <v>1565</v>
      </c>
    </row>
    <row r="173" s="2" customFormat="1" ht="24.15" customHeight="1">
      <c r="A173" s="41"/>
      <c r="B173" s="42"/>
      <c r="C173" s="261" t="s">
        <v>333</v>
      </c>
      <c r="D173" s="261" t="s">
        <v>242</v>
      </c>
      <c r="E173" s="262" t="s">
        <v>1466</v>
      </c>
      <c r="F173" s="263" t="s">
        <v>1467</v>
      </c>
      <c r="G173" s="264" t="s">
        <v>269</v>
      </c>
      <c r="H173" s="265">
        <v>10</v>
      </c>
      <c r="I173" s="266"/>
      <c r="J173" s="267">
        <f>ROUND(I173*H173,2)</f>
        <v>0</v>
      </c>
      <c r="K173" s="268"/>
      <c r="L173" s="269"/>
      <c r="M173" s="270" t="s">
        <v>19</v>
      </c>
      <c r="N173" s="271" t="s">
        <v>44</v>
      </c>
      <c r="O173" s="87"/>
      <c r="P173" s="218">
        <f>O173*H173</f>
        <v>0</v>
      </c>
      <c r="Q173" s="218">
        <v>0.00064999999999999997</v>
      </c>
      <c r="R173" s="218">
        <f>Q173*H173</f>
        <v>0.0064999999999999997</v>
      </c>
      <c r="S173" s="218">
        <v>0</v>
      </c>
      <c r="T173" s="219">
        <f>S173*H173</f>
        <v>0</v>
      </c>
      <c r="U173" s="41"/>
      <c r="V173" s="41"/>
      <c r="W173" s="41"/>
      <c r="X173" s="41"/>
      <c r="Y173" s="41"/>
      <c r="Z173" s="41"/>
      <c r="AA173" s="41"/>
      <c r="AB173" s="41"/>
      <c r="AC173" s="41"/>
      <c r="AD173" s="41"/>
      <c r="AE173" s="41"/>
      <c r="AR173" s="220" t="s">
        <v>196</v>
      </c>
      <c r="AT173" s="220" t="s">
        <v>242</v>
      </c>
      <c r="AU173" s="220" t="s">
        <v>83</v>
      </c>
      <c r="AY173" s="20" t="s">
        <v>146</v>
      </c>
      <c r="BE173" s="221">
        <f>IF(N173="základní",J173,0)</f>
        <v>0</v>
      </c>
      <c r="BF173" s="221">
        <f>IF(N173="snížená",J173,0)</f>
        <v>0</v>
      </c>
      <c r="BG173" s="221">
        <f>IF(N173="zákl. přenesená",J173,0)</f>
        <v>0</v>
      </c>
      <c r="BH173" s="221">
        <f>IF(N173="sníž. přenesená",J173,0)</f>
        <v>0</v>
      </c>
      <c r="BI173" s="221">
        <f>IF(N173="nulová",J173,0)</f>
        <v>0</v>
      </c>
      <c r="BJ173" s="20" t="s">
        <v>81</v>
      </c>
      <c r="BK173" s="221">
        <f>ROUND(I173*H173,2)</f>
        <v>0</v>
      </c>
      <c r="BL173" s="20" t="s">
        <v>152</v>
      </c>
      <c r="BM173" s="220" t="s">
        <v>1566</v>
      </c>
    </row>
    <row r="174" s="12" customFormat="1" ht="22.8" customHeight="1">
      <c r="A174" s="12"/>
      <c r="B174" s="192"/>
      <c r="C174" s="193"/>
      <c r="D174" s="194" t="s">
        <v>72</v>
      </c>
      <c r="E174" s="206" t="s">
        <v>582</v>
      </c>
      <c r="F174" s="206" t="s">
        <v>583</v>
      </c>
      <c r="G174" s="193"/>
      <c r="H174" s="193"/>
      <c r="I174" s="196"/>
      <c r="J174" s="207">
        <f>BK174</f>
        <v>0</v>
      </c>
      <c r="K174" s="193"/>
      <c r="L174" s="198"/>
      <c r="M174" s="199"/>
      <c r="N174" s="200"/>
      <c r="O174" s="200"/>
      <c r="P174" s="201">
        <f>SUM(P175:P178)</f>
        <v>0</v>
      </c>
      <c r="Q174" s="200"/>
      <c r="R174" s="201">
        <f>SUM(R175:R178)</f>
        <v>0</v>
      </c>
      <c r="S174" s="200"/>
      <c r="T174" s="202">
        <f>SUM(T175:T178)</f>
        <v>0</v>
      </c>
      <c r="U174" s="12"/>
      <c r="V174" s="12"/>
      <c r="W174" s="12"/>
      <c r="X174" s="12"/>
      <c r="Y174" s="12"/>
      <c r="Z174" s="12"/>
      <c r="AA174" s="12"/>
      <c r="AB174" s="12"/>
      <c r="AC174" s="12"/>
      <c r="AD174" s="12"/>
      <c r="AE174" s="12"/>
      <c r="AR174" s="203" t="s">
        <v>81</v>
      </c>
      <c r="AT174" s="204" t="s">
        <v>72</v>
      </c>
      <c r="AU174" s="204" t="s">
        <v>81</v>
      </c>
      <c r="AY174" s="203" t="s">
        <v>146</v>
      </c>
      <c r="BK174" s="205">
        <f>SUM(BK175:BK178)</f>
        <v>0</v>
      </c>
    </row>
    <row r="175" s="2" customFormat="1" ht="24.15" customHeight="1">
      <c r="A175" s="41"/>
      <c r="B175" s="42"/>
      <c r="C175" s="208" t="s">
        <v>339</v>
      </c>
      <c r="D175" s="208" t="s">
        <v>148</v>
      </c>
      <c r="E175" s="209" t="s">
        <v>1066</v>
      </c>
      <c r="F175" s="210" t="s">
        <v>1067</v>
      </c>
      <c r="G175" s="211" t="s">
        <v>223</v>
      </c>
      <c r="H175" s="212">
        <v>3.9649999999999999</v>
      </c>
      <c r="I175" s="213"/>
      <c r="J175" s="214">
        <f>ROUND(I175*H175,2)</f>
        <v>0</v>
      </c>
      <c r="K175" s="215"/>
      <c r="L175" s="47"/>
      <c r="M175" s="216" t="s">
        <v>19</v>
      </c>
      <c r="N175" s="217" t="s">
        <v>44</v>
      </c>
      <c r="O175" s="87"/>
      <c r="P175" s="218">
        <f>O175*H175</f>
        <v>0</v>
      </c>
      <c r="Q175" s="218">
        <v>0</v>
      </c>
      <c r="R175" s="218">
        <f>Q175*H175</f>
        <v>0</v>
      </c>
      <c r="S175" s="218">
        <v>0</v>
      </c>
      <c r="T175" s="219">
        <f>S175*H175</f>
        <v>0</v>
      </c>
      <c r="U175" s="41"/>
      <c r="V175" s="41"/>
      <c r="W175" s="41"/>
      <c r="X175" s="41"/>
      <c r="Y175" s="41"/>
      <c r="Z175" s="41"/>
      <c r="AA175" s="41"/>
      <c r="AB175" s="41"/>
      <c r="AC175" s="41"/>
      <c r="AD175" s="41"/>
      <c r="AE175" s="41"/>
      <c r="AR175" s="220" t="s">
        <v>152</v>
      </c>
      <c r="AT175" s="220" t="s">
        <v>148</v>
      </c>
      <c r="AU175" s="220" t="s">
        <v>83</v>
      </c>
      <c r="AY175" s="20" t="s">
        <v>146</v>
      </c>
      <c r="BE175" s="221">
        <f>IF(N175="základní",J175,0)</f>
        <v>0</v>
      </c>
      <c r="BF175" s="221">
        <f>IF(N175="snížená",J175,0)</f>
        <v>0</v>
      </c>
      <c r="BG175" s="221">
        <f>IF(N175="zákl. přenesená",J175,0)</f>
        <v>0</v>
      </c>
      <c r="BH175" s="221">
        <f>IF(N175="sníž. přenesená",J175,0)</f>
        <v>0</v>
      </c>
      <c r="BI175" s="221">
        <f>IF(N175="nulová",J175,0)</f>
        <v>0</v>
      </c>
      <c r="BJ175" s="20" t="s">
        <v>81</v>
      </c>
      <c r="BK175" s="221">
        <f>ROUND(I175*H175,2)</f>
        <v>0</v>
      </c>
      <c r="BL175" s="20" t="s">
        <v>152</v>
      </c>
      <c r="BM175" s="220" t="s">
        <v>1567</v>
      </c>
    </row>
    <row r="176" s="2" customFormat="1">
      <c r="A176" s="41"/>
      <c r="B176" s="42"/>
      <c r="C176" s="43"/>
      <c r="D176" s="222" t="s">
        <v>154</v>
      </c>
      <c r="E176" s="43"/>
      <c r="F176" s="223" t="s">
        <v>1069</v>
      </c>
      <c r="G176" s="43"/>
      <c r="H176" s="43"/>
      <c r="I176" s="224"/>
      <c r="J176" s="43"/>
      <c r="K176" s="43"/>
      <c r="L176" s="47"/>
      <c r="M176" s="225"/>
      <c r="N176" s="226"/>
      <c r="O176" s="87"/>
      <c r="P176" s="87"/>
      <c r="Q176" s="87"/>
      <c r="R176" s="87"/>
      <c r="S176" s="87"/>
      <c r="T176" s="88"/>
      <c r="U176" s="41"/>
      <c r="V176" s="41"/>
      <c r="W176" s="41"/>
      <c r="X176" s="41"/>
      <c r="Y176" s="41"/>
      <c r="Z176" s="41"/>
      <c r="AA176" s="41"/>
      <c r="AB176" s="41"/>
      <c r="AC176" s="41"/>
      <c r="AD176" s="41"/>
      <c r="AE176" s="41"/>
      <c r="AT176" s="20" t="s">
        <v>154</v>
      </c>
      <c r="AU176" s="20" t="s">
        <v>83</v>
      </c>
    </row>
    <row r="177" s="2" customFormat="1" ht="24.15" customHeight="1">
      <c r="A177" s="41"/>
      <c r="B177" s="42"/>
      <c r="C177" s="208" t="s">
        <v>344</v>
      </c>
      <c r="D177" s="208" t="s">
        <v>148</v>
      </c>
      <c r="E177" s="209" t="s">
        <v>1071</v>
      </c>
      <c r="F177" s="210" t="s">
        <v>1072</v>
      </c>
      <c r="G177" s="211" t="s">
        <v>223</v>
      </c>
      <c r="H177" s="212">
        <v>3.9649999999999999</v>
      </c>
      <c r="I177" s="213"/>
      <c r="J177" s="214">
        <f>ROUND(I177*H177,2)</f>
        <v>0</v>
      </c>
      <c r="K177" s="215"/>
      <c r="L177" s="47"/>
      <c r="M177" s="216" t="s">
        <v>19</v>
      </c>
      <c r="N177" s="217" t="s">
        <v>44</v>
      </c>
      <c r="O177" s="87"/>
      <c r="P177" s="218">
        <f>O177*H177</f>
        <v>0</v>
      </c>
      <c r="Q177" s="218">
        <v>0</v>
      </c>
      <c r="R177" s="218">
        <f>Q177*H177</f>
        <v>0</v>
      </c>
      <c r="S177" s="218">
        <v>0</v>
      </c>
      <c r="T177" s="219">
        <f>S177*H177</f>
        <v>0</v>
      </c>
      <c r="U177" s="41"/>
      <c r="V177" s="41"/>
      <c r="W177" s="41"/>
      <c r="X177" s="41"/>
      <c r="Y177" s="41"/>
      <c r="Z177" s="41"/>
      <c r="AA177" s="41"/>
      <c r="AB177" s="41"/>
      <c r="AC177" s="41"/>
      <c r="AD177" s="41"/>
      <c r="AE177" s="41"/>
      <c r="AR177" s="220" t="s">
        <v>152</v>
      </c>
      <c r="AT177" s="220" t="s">
        <v>148</v>
      </c>
      <c r="AU177" s="220" t="s">
        <v>83</v>
      </c>
      <c r="AY177" s="20" t="s">
        <v>146</v>
      </c>
      <c r="BE177" s="221">
        <f>IF(N177="základní",J177,0)</f>
        <v>0</v>
      </c>
      <c r="BF177" s="221">
        <f>IF(N177="snížená",J177,0)</f>
        <v>0</v>
      </c>
      <c r="BG177" s="221">
        <f>IF(N177="zákl. přenesená",J177,0)</f>
        <v>0</v>
      </c>
      <c r="BH177" s="221">
        <f>IF(N177="sníž. přenesená",J177,0)</f>
        <v>0</v>
      </c>
      <c r="BI177" s="221">
        <f>IF(N177="nulová",J177,0)</f>
        <v>0</v>
      </c>
      <c r="BJ177" s="20" t="s">
        <v>81</v>
      </c>
      <c r="BK177" s="221">
        <f>ROUND(I177*H177,2)</f>
        <v>0</v>
      </c>
      <c r="BL177" s="20" t="s">
        <v>152</v>
      </c>
      <c r="BM177" s="220" t="s">
        <v>1568</v>
      </c>
    </row>
    <row r="178" s="2" customFormat="1">
      <c r="A178" s="41"/>
      <c r="B178" s="42"/>
      <c r="C178" s="43"/>
      <c r="D178" s="222" t="s">
        <v>154</v>
      </c>
      <c r="E178" s="43"/>
      <c r="F178" s="223" t="s">
        <v>1074</v>
      </c>
      <c r="G178" s="43"/>
      <c r="H178" s="43"/>
      <c r="I178" s="224"/>
      <c r="J178" s="43"/>
      <c r="K178" s="43"/>
      <c r="L178" s="47"/>
      <c r="M178" s="272"/>
      <c r="N178" s="273"/>
      <c r="O178" s="274"/>
      <c r="P178" s="274"/>
      <c r="Q178" s="274"/>
      <c r="R178" s="274"/>
      <c r="S178" s="274"/>
      <c r="T178" s="275"/>
      <c r="U178" s="41"/>
      <c r="V178" s="41"/>
      <c r="W178" s="41"/>
      <c r="X178" s="41"/>
      <c r="Y178" s="41"/>
      <c r="Z178" s="41"/>
      <c r="AA178" s="41"/>
      <c r="AB178" s="41"/>
      <c r="AC178" s="41"/>
      <c r="AD178" s="41"/>
      <c r="AE178" s="41"/>
      <c r="AT178" s="20" t="s">
        <v>154</v>
      </c>
      <c r="AU178" s="20" t="s">
        <v>83</v>
      </c>
    </row>
    <row r="179" s="2" customFormat="1" ht="6.96" customHeight="1">
      <c r="A179" s="41"/>
      <c r="B179" s="62"/>
      <c r="C179" s="63"/>
      <c r="D179" s="63"/>
      <c r="E179" s="63"/>
      <c r="F179" s="63"/>
      <c r="G179" s="63"/>
      <c r="H179" s="63"/>
      <c r="I179" s="63"/>
      <c r="J179" s="63"/>
      <c r="K179" s="63"/>
      <c r="L179" s="47"/>
      <c r="M179" s="41"/>
      <c r="O179" s="41"/>
      <c r="P179" s="41"/>
      <c r="Q179" s="41"/>
      <c r="R179" s="41"/>
      <c r="S179" s="41"/>
      <c r="T179" s="41"/>
      <c r="U179" s="41"/>
      <c r="V179" s="41"/>
      <c r="W179" s="41"/>
      <c r="X179" s="41"/>
      <c r="Y179" s="41"/>
      <c r="Z179" s="41"/>
      <c r="AA179" s="41"/>
      <c r="AB179" s="41"/>
      <c r="AC179" s="41"/>
      <c r="AD179" s="41"/>
      <c r="AE179" s="41"/>
    </row>
  </sheetData>
  <sheetProtection sheet="1" autoFilter="0" formatColumns="0" formatRows="0" objects="1" scenarios="1" spinCount="100000" saltValue="H7hZznGL+dqg9g0NjNEcbyN0KZXrUwqJgV9v1X8IKVSFepRAnss6asmPD5IDUByKFRUmrscWiIBdWA5ouy1ivw==" hashValue="6Tv3wRzXChyYaG9fa4EYkMfjt+HQP9/bd1uhNSxz2sIcRazgaUDXENylmB/pB3Id2SE7xy279wxELzftuTlwxA==" algorithmName="SHA-512" password="CC35"/>
  <autoFilter ref="C83:K178"/>
  <mergeCells count="9">
    <mergeCell ref="E7:H7"/>
    <mergeCell ref="E9:H9"/>
    <mergeCell ref="E18:H18"/>
    <mergeCell ref="E27:H27"/>
    <mergeCell ref="E48:H48"/>
    <mergeCell ref="E50:H50"/>
    <mergeCell ref="E74:H74"/>
    <mergeCell ref="E76:H76"/>
    <mergeCell ref="L2:V2"/>
  </mergeCells>
  <hyperlinks>
    <hyperlink ref="F88" r:id="rId1" display="https://podminky.urs.cz/item/CS_URS_2023_02/119001401"/>
    <hyperlink ref="F93" r:id="rId2" display="https://podminky.urs.cz/item/CS_URS_2023_02/119001421"/>
    <hyperlink ref="F100" r:id="rId3" display="https://podminky.urs.cz/item/CS_URS_2023_02/132254205"/>
    <hyperlink ref="F114" r:id="rId4" display="https://podminky.urs.cz/item/CS_URS_2023_02/132354205"/>
    <hyperlink ref="F117" r:id="rId5" display="https://podminky.urs.cz/item/CS_URS_2023_02/132454205"/>
    <hyperlink ref="F120" r:id="rId6" display="https://podminky.urs.cz/item/CS_URS_2023_02/138511201"/>
    <hyperlink ref="F123" r:id="rId7" display="https://podminky.urs.cz/item/CS_URS_2023_02/139001101"/>
    <hyperlink ref="F126" r:id="rId8" display="https://podminky.urs.cz/item/CS_URS_2023_02/151101101"/>
    <hyperlink ref="F129" r:id="rId9" display="https://podminky.urs.cz/item/CS_URS_2023_02/151101111"/>
    <hyperlink ref="F131" r:id="rId10" display="https://podminky.urs.cz/item/CS_URS_2023_02/162251102"/>
    <hyperlink ref="F133" r:id="rId11" display="https://podminky.urs.cz/item/CS_URS_2023_02/167151103"/>
    <hyperlink ref="F135" r:id="rId12" display="https://podminky.urs.cz/item/CS_URS_2023_02/174151101"/>
    <hyperlink ref="F140" r:id="rId13" display="https://podminky.urs.cz/item/CS_URS_2023_02/175151101"/>
    <hyperlink ref="F150" r:id="rId14" display="https://podminky.urs.cz/item/CS_URS_2023_02/451573111"/>
    <hyperlink ref="F154" r:id="rId15" display="https://podminky.urs.cz/item/CS_URS_2023_02/871310310"/>
    <hyperlink ref="F158" r:id="rId16" display="https://podminky.urs.cz/item/CS_URS_2023_02/877310310"/>
    <hyperlink ref="F160" r:id="rId17" display="https://podminky.urs.cz/item/CS_URS_2023_02/877310330"/>
    <hyperlink ref="F162" r:id="rId18" display="https://podminky.urs.cz/item/CS_URS_2023_02/894812111"/>
    <hyperlink ref="F164" r:id="rId19" display="https://podminky.urs.cz/item/CS_URS_2023_02/894812133"/>
    <hyperlink ref="F166" r:id="rId20" display="https://podminky.urs.cz/item/CS_URS_2023_02/894812141"/>
    <hyperlink ref="F168" r:id="rId21" display="https://podminky.urs.cz/item/CS_URS_2023_02/894812149"/>
    <hyperlink ref="F170" r:id="rId22" display="https://podminky.urs.cz/item/CS_URS_2023_02/894812163"/>
    <hyperlink ref="F176" r:id="rId23" display="https://podminky.urs.cz/item/CS_URS_2023_02/998276101"/>
    <hyperlink ref="F178" r:id="rId24" display="https://podminky.urs.cz/item/CS_URS_2023_02/998276124"/>
  </hyperlinks>
  <pageMargins left="0.39375" right="0.39375" top="0.39375" bottom="0.39375" header="0" footer="0"/>
  <pageSetup paperSize="9" orientation="landscape" blackAndWhite="1" fitToHeight="100"/>
  <headerFooter>
    <oddFooter>&amp;CStrana &amp;P z &amp;N</oddFooter>
  </headerFooter>
  <drawing r:id="rId25"/>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101</v>
      </c>
    </row>
    <row r="3" s="1" customFormat="1" ht="6.96" customHeight="1">
      <c r="B3" s="131"/>
      <c r="C3" s="132"/>
      <c r="D3" s="132"/>
      <c r="E3" s="132"/>
      <c r="F3" s="132"/>
      <c r="G3" s="132"/>
      <c r="H3" s="132"/>
      <c r="I3" s="132"/>
      <c r="J3" s="132"/>
      <c r="K3" s="132"/>
      <c r="L3" s="23"/>
      <c r="AT3" s="20" t="s">
        <v>83</v>
      </c>
    </row>
    <row r="4" s="1" customFormat="1" ht="24.96" customHeight="1">
      <c r="B4" s="23"/>
      <c r="D4" s="133" t="s">
        <v>115</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Nové Město na Moravě, Centrum služeb a řemesel ul. Soškova inv. město, rev. 9/24</v>
      </c>
      <c r="F7" s="135"/>
      <c r="G7" s="135"/>
      <c r="H7" s="135"/>
      <c r="L7" s="23"/>
    </row>
    <row r="8" s="2" customFormat="1" ht="12" customHeight="1">
      <c r="A8" s="41"/>
      <c r="B8" s="47"/>
      <c r="C8" s="41"/>
      <c r="D8" s="135" t="s">
        <v>116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1569</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23. 11. 2021</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34</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37</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39</v>
      </c>
      <c r="E30" s="41"/>
      <c r="F30" s="41"/>
      <c r="G30" s="41"/>
      <c r="H30" s="41"/>
      <c r="I30" s="41"/>
      <c r="J30" s="147">
        <f>ROUND(J86,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41</v>
      </c>
      <c r="G32" s="41"/>
      <c r="H32" s="41"/>
      <c r="I32" s="148" t="s">
        <v>40</v>
      </c>
      <c r="J32" s="148" t="s">
        <v>42</v>
      </c>
      <c r="K32" s="41"/>
      <c r="L32" s="137"/>
      <c r="S32" s="41"/>
      <c r="T32" s="41"/>
      <c r="U32" s="41"/>
      <c r="V32" s="41"/>
      <c r="W32" s="41"/>
      <c r="X32" s="41"/>
      <c r="Y32" s="41"/>
      <c r="Z32" s="41"/>
      <c r="AA32" s="41"/>
      <c r="AB32" s="41"/>
      <c r="AC32" s="41"/>
      <c r="AD32" s="41"/>
      <c r="AE32" s="41"/>
    </row>
    <row r="33" s="2" customFormat="1" ht="14.4" customHeight="1">
      <c r="A33" s="41"/>
      <c r="B33" s="47"/>
      <c r="C33" s="41"/>
      <c r="D33" s="149" t="s">
        <v>43</v>
      </c>
      <c r="E33" s="135" t="s">
        <v>44</v>
      </c>
      <c r="F33" s="150">
        <f>ROUND((SUM(BE86:BE124)),  2)</f>
        <v>0</v>
      </c>
      <c r="G33" s="41"/>
      <c r="H33" s="41"/>
      <c r="I33" s="151">
        <v>0.20999999999999999</v>
      </c>
      <c r="J33" s="150">
        <f>ROUND(((SUM(BE86:BE124))*I33),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45</v>
      </c>
      <c r="F34" s="150">
        <f>ROUND((SUM(BF86:BF124)),  2)</f>
        <v>0</v>
      </c>
      <c r="G34" s="41"/>
      <c r="H34" s="41"/>
      <c r="I34" s="151">
        <v>0.14999999999999999</v>
      </c>
      <c r="J34" s="150">
        <f>ROUND(((SUM(BF86:BF124))*I34),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46</v>
      </c>
      <c r="F35" s="150">
        <f>ROUND((SUM(BG86:BG124)),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47</v>
      </c>
      <c r="F36" s="150">
        <f>ROUND((SUM(BH86:BH124)),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48</v>
      </c>
      <c r="F37" s="150">
        <f>ROUND((SUM(BI86:BI124)),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49</v>
      </c>
      <c r="E39" s="154"/>
      <c r="F39" s="154"/>
      <c r="G39" s="155" t="s">
        <v>50</v>
      </c>
      <c r="H39" s="156" t="s">
        <v>51</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118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Nové Město na Moravě, Centrum služeb a řemesel ul. Soškova inv. město, rev. 9/24</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116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401 - Veřejné osvětlení</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Nové Město na Moravě</v>
      </c>
      <c r="G52" s="43"/>
      <c r="H52" s="43"/>
      <c r="I52" s="35" t="s">
        <v>23</v>
      </c>
      <c r="J52" s="75" t="str">
        <f>IF(J12="","",J12)</f>
        <v>23. 11. 2021</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Město Nové Město na Moravě</v>
      </c>
      <c r="G54" s="43"/>
      <c r="H54" s="43"/>
      <c r="I54" s="35" t="s">
        <v>31</v>
      </c>
      <c r="J54" s="39" t="str">
        <f>E21</f>
        <v>Ing. Josef Novotný AQA-CLEAN</v>
      </c>
      <c r="K54" s="43"/>
      <c r="L54" s="137"/>
      <c r="S54" s="41"/>
      <c r="T54" s="41"/>
      <c r="U54" s="41"/>
      <c r="V54" s="41"/>
      <c r="W54" s="41"/>
      <c r="X54" s="41"/>
      <c r="Y54" s="41"/>
      <c r="Z54" s="41"/>
      <c r="AA54" s="41"/>
      <c r="AB54" s="41"/>
      <c r="AC54" s="41"/>
      <c r="AD54" s="41"/>
      <c r="AE54" s="41"/>
    </row>
    <row r="55" s="2" customFormat="1" ht="25.65" customHeight="1">
      <c r="A55" s="41"/>
      <c r="B55" s="42"/>
      <c r="C55" s="35" t="s">
        <v>29</v>
      </c>
      <c r="D55" s="43"/>
      <c r="E55" s="43"/>
      <c r="F55" s="30" t="str">
        <f>IF(E18="","",E18)</f>
        <v>Vyplň údaj</v>
      </c>
      <c r="G55" s="43"/>
      <c r="H55" s="43"/>
      <c r="I55" s="35" t="s">
        <v>36</v>
      </c>
      <c r="J55" s="39" t="str">
        <f>E24</f>
        <v>Ing. Josef Novotný AQA-CLEAN</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119</v>
      </c>
      <c r="D57" s="165"/>
      <c r="E57" s="165"/>
      <c r="F57" s="165"/>
      <c r="G57" s="165"/>
      <c r="H57" s="165"/>
      <c r="I57" s="165"/>
      <c r="J57" s="166" t="s">
        <v>120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71</v>
      </c>
      <c r="D59" s="43"/>
      <c r="E59" s="43"/>
      <c r="F59" s="43"/>
      <c r="G59" s="43"/>
      <c r="H59" s="43"/>
      <c r="I59" s="43"/>
      <c r="J59" s="105">
        <f>J86</f>
        <v>0</v>
      </c>
      <c r="K59" s="43"/>
      <c r="L59" s="137"/>
      <c r="S59" s="41"/>
      <c r="T59" s="41"/>
      <c r="U59" s="41"/>
      <c r="V59" s="41"/>
      <c r="W59" s="41"/>
      <c r="X59" s="41"/>
      <c r="Y59" s="41"/>
      <c r="Z59" s="41"/>
      <c r="AA59" s="41"/>
      <c r="AB59" s="41"/>
      <c r="AC59" s="41"/>
      <c r="AD59" s="41"/>
      <c r="AE59" s="41"/>
      <c r="AU59" s="20" t="s">
        <v>121</v>
      </c>
    </row>
    <row r="60" s="9" customFormat="1" ht="24.96" customHeight="1">
      <c r="A60" s="9"/>
      <c r="B60" s="168"/>
      <c r="C60" s="169"/>
      <c r="D60" s="170" t="s">
        <v>1196</v>
      </c>
      <c r="E60" s="171"/>
      <c r="F60" s="171"/>
      <c r="G60" s="171"/>
      <c r="H60" s="171"/>
      <c r="I60" s="171"/>
      <c r="J60" s="172">
        <f>J87</f>
        <v>0</v>
      </c>
      <c r="K60" s="169"/>
      <c r="L60" s="173"/>
      <c r="S60" s="9"/>
      <c r="T60" s="9"/>
      <c r="U60" s="9"/>
      <c r="V60" s="9"/>
      <c r="W60" s="9"/>
      <c r="X60" s="9"/>
      <c r="Y60" s="9"/>
      <c r="Z60" s="9"/>
      <c r="AA60" s="9"/>
      <c r="AB60" s="9"/>
      <c r="AC60" s="9"/>
      <c r="AD60" s="9"/>
      <c r="AE60" s="9"/>
    </row>
    <row r="61" s="10" customFormat="1" ht="19.92" customHeight="1">
      <c r="A61" s="10"/>
      <c r="B61" s="174"/>
      <c r="C61" s="175"/>
      <c r="D61" s="176" t="s">
        <v>1570</v>
      </c>
      <c r="E61" s="177"/>
      <c r="F61" s="177"/>
      <c r="G61" s="177"/>
      <c r="H61" s="177"/>
      <c r="I61" s="177"/>
      <c r="J61" s="178">
        <f>J88</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1571</v>
      </c>
      <c r="E62" s="177"/>
      <c r="F62" s="177"/>
      <c r="G62" s="177"/>
      <c r="H62" s="177"/>
      <c r="I62" s="177"/>
      <c r="J62" s="178">
        <f>J94</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1572</v>
      </c>
      <c r="E63" s="177"/>
      <c r="F63" s="177"/>
      <c r="G63" s="177"/>
      <c r="H63" s="177"/>
      <c r="I63" s="177"/>
      <c r="J63" s="178">
        <f>J99</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1573</v>
      </c>
      <c r="E64" s="177"/>
      <c r="F64" s="177"/>
      <c r="G64" s="177"/>
      <c r="H64" s="177"/>
      <c r="I64" s="177"/>
      <c r="J64" s="178">
        <f>J107</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1574</v>
      </c>
      <c r="E65" s="177"/>
      <c r="F65" s="177"/>
      <c r="G65" s="177"/>
      <c r="H65" s="177"/>
      <c r="I65" s="177"/>
      <c r="J65" s="178">
        <f>J117</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1575</v>
      </c>
      <c r="E66" s="177"/>
      <c r="F66" s="177"/>
      <c r="G66" s="177"/>
      <c r="H66" s="177"/>
      <c r="I66" s="177"/>
      <c r="J66" s="178">
        <f>J122</f>
        <v>0</v>
      </c>
      <c r="K66" s="175"/>
      <c r="L66" s="179"/>
      <c r="S66" s="10"/>
      <c r="T66" s="10"/>
      <c r="U66" s="10"/>
      <c r="V66" s="10"/>
      <c r="W66" s="10"/>
      <c r="X66" s="10"/>
      <c r="Y66" s="10"/>
      <c r="Z66" s="10"/>
      <c r="AA66" s="10"/>
      <c r="AB66" s="10"/>
      <c r="AC66" s="10"/>
      <c r="AD66" s="10"/>
      <c r="AE66" s="10"/>
    </row>
    <row r="67" s="2" customFormat="1" ht="21.84" customHeight="1">
      <c r="A67" s="41"/>
      <c r="B67" s="42"/>
      <c r="C67" s="43"/>
      <c r="D67" s="43"/>
      <c r="E67" s="43"/>
      <c r="F67" s="43"/>
      <c r="G67" s="43"/>
      <c r="H67" s="43"/>
      <c r="I67" s="43"/>
      <c r="J67" s="43"/>
      <c r="K67" s="43"/>
      <c r="L67" s="137"/>
      <c r="S67" s="41"/>
      <c r="T67" s="41"/>
      <c r="U67" s="41"/>
      <c r="V67" s="41"/>
      <c r="W67" s="41"/>
      <c r="X67" s="41"/>
      <c r="Y67" s="41"/>
      <c r="Z67" s="41"/>
      <c r="AA67" s="41"/>
      <c r="AB67" s="41"/>
      <c r="AC67" s="41"/>
      <c r="AD67" s="41"/>
      <c r="AE67" s="41"/>
    </row>
    <row r="68" s="2" customFormat="1" ht="6.96" customHeight="1">
      <c r="A68" s="41"/>
      <c r="B68" s="62"/>
      <c r="C68" s="63"/>
      <c r="D68" s="63"/>
      <c r="E68" s="63"/>
      <c r="F68" s="63"/>
      <c r="G68" s="63"/>
      <c r="H68" s="63"/>
      <c r="I68" s="63"/>
      <c r="J68" s="63"/>
      <c r="K68" s="63"/>
      <c r="L68" s="137"/>
      <c r="S68" s="41"/>
      <c r="T68" s="41"/>
      <c r="U68" s="41"/>
      <c r="V68" s="41"/>
      <c r="W68" s="41"/>
      <c r="X68" s="41"/>
      <c r="Y68" s="41"/>
      <c r="Z68" s="41"/>
      <c r="AA68" s="41"/>
      <c r="AB68" s="41"/>
      <c r="AC68" s="41"/>
      <c r="AD68" s="41"/>
      <c r="AE68" s="41"/>
    </row>
    <row r="72" s="2" customFormat="1" ht="6.96" customHeight="1">
      <c r="A72" s="41"/>
      <c r="B72" s="64"/>
      <c r="C72" s="65"/>
      <c r="D72" s="65"/>
      <c r="E72" s="65"/>
      <c r="F72" s="65"/>
      <c r="G72" s="65"/>
      <c r="H72" s="65"/>
      <c r="I72" s="65"/>
      <c r="J72" s="65"/>
      <c r="K72" s="65"/>
      <c r="L72" s="137"/>
      <c r="S72" s="41"/>
      <c r="T72" s="41"/>
      <c r="U72" s="41"/>
      <c r="V72" s="41"/>
      <c r="W72" s="41"/>
      <c r="X72" s="41"/>
      <c r="Y72" s="41"/>
      <c r="Z72" s="41"/>
      <c r="AA72" s="41"/>
      <c r="AB72" s="41"/>
      <c r="AC72" s="41"/>
      <c r="AD72" s="41"/>
      <c r="AE72" s="41"/>
    </row>
    <row r="73" s="2" customFormat="1" ht="24.96" customHeight="1">
      <c r="A73" s="41"/>
      <c r="B73" s="42"/>
      <c r="C73" s="26" t="s">
        <v>131</v>
      </c>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2" customHeight="1">
      <c r="A75" s="41"/>
      <c r="B75" s="42"/>
      <c r="C75" s="35" t="s">
        <v>16</v>
      </c>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6.5" customHeight="1">
      <c r="A76" s="41"/>
      <c r="B76" s="42"/>
      <c r="C76" s="43"/>
      <c r="D76" s="43"/>
      <c r="E76" s="163" t="str">
        <f>E7</f>
        <v>Nové Město na Moravě, Centrum služeb a řemesel ul. Soškova inv. město, rev. 9/24</v>
      </c>
      <c r="F76" s="35"/>
      <c r="G76" s="35"/>
      <c r="H76" s="35"/>
      <c r="I76" s="43"/>
      <c r="J76" s="43"/>
      <c r="K76" s="43"/>
      <c r="L76" s="137"/>
      <c r="S76" s="41"/>
      <c r="T76" s="41"/>
      <c r="U76" s="41"/>
      <c r="V76" s="41"/>
      <c r="W76" s="41"/>
      <c r="X76" s="41"/>
      <c r="Y76" s="41"/>
      <c r="Z76" s="41"/>
      <c r="AA76" s="41"/>
      <c r="AB76" s="41"/>
      <c r="AC76" s="41"/>
      <c r="AD76" s="41"/>
      <c r="AE76" s="41"/>
    </row>
    <row r="77" s="2" customFormat="1" ht="12" customHeight="1">
      <c r="A77" s="41"/>
      <c r="B77" s="42"/>
      <c r="C77" s="35" t="s">
        <v>116</v>
      </c>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6.5" customHeight="1">
      <c r="A78" s="41"/>
      <c r="B78" s="42"/>
      <c r="C78" s="43"/>
      <c r="D78" s="43"/>
      <c r="E78" s="72" t="str">
        <f>E9</f>
        <v>SO 401 - Veřejné osvětlení</v>
      </c>
      <c r="F78" s="43"/>
      <c r="G78" s="43"/>
      <c r="H78" s="43"/>
      <c r="I78" s="43"/>
      <c r="J78" s="43"/>
      <c r="K78" s="43"/>
      <c r="L78" s="13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12" customHeight="1">
      <c r="A80" s="41"/>
      <c r="B80" s="42"/>
      <c r="C80" s="35" t="s">
        <v>21</v>
      </c>
      <c r="D80" s="43"/>
      <c r="E80" s="43"/>
      <c r="F80" s="30" t="str">
        <f>F12</f>
        <v>Nové Město na Moravě</v>
      </c>
      <c r="G80" s="43"/>
      <c r="H80" s="43"/>
      <c r="I80" s="35" t="s">
        <v>23</v>
      </c>
      <c r="J80" s="75" t="str">
        <f>IF(J12="","",J12)</f>
        <v>23. 11. 2021</v>
      </c>
      <c r="K80" s="43"/>
      <c r="L80" s="137"/>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37"/>
      <c r="S81" s="41"/>
      <c r="T81" s="41"/>
      <c r="U81" s="41"/>
      <c r="V81" s="41"/>
      <c r="W81" s="41"/>
      <c r="X81" s="41"/>
      <c r="Y81" s="41"/>
      <c r="Z81" s="41"/>
      <c r="AA81" s="41"/>
      <c r="AB81" s="41"/>
      <c r="AC81" s="41"/>
      <c r="AD81" s="41"/>
      <c r="AE81" s="41"/>
    </row>
    <row r="82" s="2" customFormat="1" ht="25.65" customHeight="1">
      <c r="A82" s="41"/>
      <c r="B82" s="42"/>
      <c r="C82" s="35" t="s">
        <v>25</v>
      </c>
      <c r="D82" s="43"/>
      <c r="E82" s="43"/>
      <c r="F82" s="30" t="str">
        <f>E15</f>
        <v>Město Nové Město na Moravě</v>
      </c>
      <c r="G82" s="43"/>
      <c r="H82" s="43"/>
      <c r="I82" s="35" t="s">
        <v>31</v>
      </c>
      <c r="J82" s="39" t="str">
        <f>E21</f>
        <v>Ing. Josef Novotný AQA-CLEAN</v>
      </c>
      <c r="K82" s="43"/>
      <c r="L82" s="137"/>
      <c r="S82" s="41"/>
      <c r="T82" s="41"/>
      <c r="U82" s="41"/>
      <c r="V82" s="41"/>
      <c r="W82" s="41"/>
      <c r="X82" s="41"/>
      <c r="Y82" s="41"/>
      <c r="Z82" s="41"/>
      <c r="AA82" s="41"/>
      <c r="AB82" s="41"/>
      <c r="AC82" s="41"/>
      <c r="AD82" s="41"/>
      <c r="AE82" s="41"/>
    </row>
    <row r="83" s="2" customFormat="1" ht="25.65" customHeight="1">
      <c r="A83" s="41"/>
      <c r="B83" s="42"/>
      <c r="C83" s="35" t="s">
        <v>29</v>
      </c>
      <c r="D83" s="43"/>
      <c r="E83" s="43"/>
      <c r="F83" s="30" t="str">
        <f>IF(E18="","",E18)</f>
        <v>Vyplň údaj</v>
      </c>
      <c r="G83" s="43"/>
      <c r="H83" s="43"/>
      <c r="I83" s="35" t="s">
        <v>36</v>
      </c>
      <c r="J83" s="39" t="str">
        <f>E24</f>
        <v>Ing. Josef Novotný AQA-CLEAN</v>
      </c>
      <c r="K83" s="43"/>
      <c r="L83" s="137"/>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37"/>
      <c r="S84" s="41"/>
      <c r="T84" s="41"/>
      <c r="U84" s="41"/>
      <c r="V84" s="41"/>
      <c r="W84" s="41"/>
      <c r="X84" s="41"/>
      <c r="Y84" s="41"/>
      <c r="Z84" s="41"/>
      <c r="AA84" s="41"/>
      <c r="AB84" s="41"/>
      <c r="AC84" s="41"/>
      <c r="AD84" s="41"/>
      <c r="AE84" s="41"/>
    </row>
    <row r="85" s="11" customFormat="1" ht="29.28" customHeight="1">
      <c r="A85" s="180"/>
      <c r="B85" s="181"/>
      <c r="C85" s="182" t="s">
        <v>132</v>
      </c>
      <c r="D85" s="183" t="s">
        <v>58</v>
      </c>
      <c r="E85" s="183" t="s">
        <v>54</v>
      </c>
      <c r="F85" s="183" t="s">
        <v>55</v>
      </c>
      <c r="G85" s="183" t="s">
        <v>133</v>
      </c>
      <c r="H85" s="183" t="s">
        <v>134</v>
      </c>
      <c r="I85" s="183" t="s">
        <v>135</v>
      </c>
      <c r="J85" s="184" t="s">
        <v>120</v>
      </c>
      <c r="K85" s="185" t="s">
        <v>136</v>
      </c>
      <c r="L85" s="186"/>
      <c r="M85" s="95" t="s">
        <v>19</v>
      </c>
      <c r="N85" s="96" t="s">
        <v>43</v>
      </c>
      <c r="O85" s="96" t="s">
        <v>137</v>
      </c>
      <c r="P85" s="96" t="s">
        <v>138</v>
      </c>
      <c r="Q85" s="96" t="s">
        <v>139</v>
      </c>
      <c r="R85" s="96" t="s">
        <v>140</v>
      </c>
      <c r="S85" s="96" t="s">
        <v>141</v>
      </c>
      <c r="T85" s="97" t="s">
        <v>142</v>
      </c>
      <c r="U85" s="180"/>
      <c r="V85" s="180"/>
      <c r="W85" s="180"/>
      <c r="X85" s="180"/>
      <c r="Y85" s="180"/>
      <c r="Z85" s="180"/>
      <c r="AA85" s="180"/>
      <c r="AB85" s="180"/>
      <c r="AC85" s="180"/>
      <c r="AD85" s="180"/>
      <c r="AE85" s="180"/>
    </row>
    <row r="86" s="2" customFormat="1" ht="22.8" customHeight="1">
      <c r="A86" s="41"/>
      <c r="B86" s="42"/>
      <c r="C86" s="102" t="s">
        <v>143</v>
      </c>
      <c r="D86" s="43"/>
      <c r="E86" s="43"/>
      <c r="F86" s="43"/>
      <c r="G86" s="43"/>
      <c r="H86" s="43"/>
      <c r="I86" s="43"/>
      <c r="J86" s="187">
        <f>BK86</f>
        <v>0</v>
      </c>
      <c r="K86" s="43"/>
      <c r="L86" s="47"/>
      <c r="M86" s="98"/>
      <c r="N86" s="188"/>
      <c r="O86" s="99"/>
      <c r="P86" s="189">
        <f>P87</f>
        <v>0</v>
      </c>
      <c r="Q86" s="99"/>
      <c r="R86" s="189">
        <f>R87</f>
        <v>0</v>
      </c>
      <c r="S86" s="99"/>
      <c r="T86" s="190">
        <f>T87</f>
        <v>0</v>
      </c>
      <c r="U86" s="41"/>
      <c r="V86" s="41"/>
      <c r="W86" s="41"/>
      <c r="X86" s="41"/>
      <c r="Y86" s="41"/>
      <c r="Z86" s="41"/>
      <c r="AA86" s="41"/>
      <c r="AB86" s="41"/>
      <c r="AC86" s="41"/>
      <c r="AD86" s="41"/>
      <c r="AE86" s="41"/>
      <c r="AT86" s="20" t="s">
        <v>72</v>
      </c>
      <c r="AU86" s="20" t="s">
        <v>121</v>
      </c>
      <c r="BK86" s="191">
        <f>BK87</f>
        <v>0</v>
      </c>
    </row>
    <row r="87" s="12" customFormat="1" ht="25.92" customHeight="1">
      <c r="A87" s="12"/>
      <c r="B87" s="192"/>
      <c r="C87" s="193"/>
      <c r="D87" s="194" t="s">
        <v>72</v>
      </c>
      <c r="E87" s="195" t="s">
        <v>1332</v>
      </c>
      <c r="F87" s="195" t="s">
        <v>1333</v>
      </c>
      <c r="G87" s="193"/>
      <c r="H87" s="193"/>
      <c r="I87" s="196"/>
      <c r="J87" s="197">
        <f>BK87</f>
        <v>0</v>
      </c>
      <c r="K87" s="193"/>
      <c r="L87" s="198"/>
      <c r="M87" s="199"/>
      <c r="N87" s="200"/>
      <c r="O87" s="200"/>
      <c r="P87" s="201">
        <f>P88+P94+P99+P107+P117+P122</f>
        <v>0</v>
      </c>
      <c r="Q87" s="200"/>
      <c r="R87" s="201">
        <f>R88+R94+R99+R107+R117+R122</f>
        <v>0</v>
      </c>
      <c r="S87" s="200"/>
      <c r="T87" s="202">
        <f>T88+T94+T99+T107+T117+T122</f>
        <v>0</v>
      </c>
      <c r="U87" s="12"/>
      <c r="V87" s="12"/>
      <c r="W87" s="12"/>
      <c r="X87" s="12"/>
      <c r="Y87" s="12"/>
      <c r="Z87" s="12"/>
      <c r="AA87" s="12"/>
      <c r="AB87" s="12"/>
      <c r="AC87" s="12"/>
      <c r="AD87" s="12"/>
      <c r="AE87" s="12"/>
      <c r="AR87" s="203" t="s">
        <v>83</v>
      </c>
      <c r="AT87" s="204" t="s">
        <v>72</v>
      </c>
      <c r="AU87" s="204" t="s">
        <v>73</v>
      </c>
      <c r="AY87" s="203" t="s">
        <v>146</v>
      </c>
      <c r="BK87" s="205">
        <f>BK88+BK94+BK99+BK107+BK117+BK122</f>
        <v>0</v>
      </c>
    </row>
    <row r="88" s="12" customFormat="1" ht="22.8" customHeight="1">
      <c r="A88" s="12"/>
      <c r="B88" s="192"/>
      <c r="C88" s="193"/>
      <c r="D88" s="194" t="s">
        <v>72</v>
      </c>
      <c r="E88" s="206" t="s">
        <v>1576</v>
      </c>
      <c r="F88" s="206" t="s">
        <v>1577</v>
      </c>
      <c r="G88" s="193"/>
      <c r="H88" s="193"/>
      <c r="I88" s="196"/>
      <c r="J88" s="207">
        <f>BK88</f>
        <v>0</v>
      </c>
      <c r="K88" s="193"/>
      <c r="L88" s="198"/>
      <c r="M88" s="199"/>
      <c r="N88" s="200"/>
      <c r="O88" s="200"/>
      <c r="P88" s="201">
        <f>SUM(P89:P93)</f>
        <v>0</v>
      </c>
      <c r="Q88" s="200"/>
      <c r="R88" s="201">
        <f>SUM(R89:R93)</f>
        <v>0</v>
      </c>
      <c r="S88" s="200"/>
      <c r="T88" s="202">
        <f>SUM(T89:T93)</f>
        <v>0</v>
      </c>
      <c r="U88" s="12"/>
      <c r="V88" s="12"/>
      <c r="W88" s="12"/>
      <c r="X88" s="12"/>
      <c r="Y88" s="12"/>
      <c r="Z88" s="12"/>
      <c r="AA88" s="12"/>
      <c r="AB88" s="12"/>
      <c r="AC88" s="12"/>
      <c r="AD88" s="12"/>
      <c r="AE88" s="12"/>
      <c r="AR88" s="203" t="s">
        <v>83</v>
      </c>
      <c r="AT88" s="204" t="s">
        <v>72</v>
      </c>
      <c r="AU88" s="204" t="s">
        <v>81</v>
      </c>
      <c r="AY88" s="203" t="s">
        <v>146</v>
      </c>
      <c r="BK88" s="205">
        <f>SUM(BK89:BK93)</f>
        <v>0</v>
      </c>
    </row>
    <row r="89" s="2" customFormat="1" ht="16.5" customHeight="1">
      <c r="A89" s="41"/>
      <c r="B89" s="42"/>
      <c r="C89" s="208" t="s">
        <v>81</v>
      </c>
      <c r="D89" s="208" t="s">
        <v>148</v>
      </c>
      <c r="E89" s="209" t="s">
        <v>1578</v>
      </c>
      <c r="F89" s="210" t="s">
        <v>1579</v>
      </c>
      <c r="G89" s="211" t="s">
        <v>261</v>
      </c>
      <c r="H89" s="212">
        <v>150</v>
      </c>
      <c r="I89" s="213"/>
      <c r="J89" s="214">
        <f>ROUND(I89*H89,2)</f>
        <v>0</v>
      </c>
      <c r="K89" s="215"/>
      <c r="L89" s="47"/>
      <c r="M89" s="216" t="s">
        <v>19</v>
      </c>
      <c r="N89" s="217" t="s">
        <v>44</v>
      </c>
      <c r="O89" s="87"/>
      <c r="P89" s="218">
        <f>O89*H89</f>
        <v>0</v>
      </c>
      <c r="Q89" s="218">
        <v>0</v>
      </c>
      <c r="R89" s="218">
        <f>Q89*H89</f>
        <v>0</v>
      </c>
      <c r="S89" s="218">
        <v>0</v>
      </c>
      <c r="T89" s="219">
        <f>S89*H89</f>
        <v>0</v>
      </c>
      <c r="U89" s="41"/>
      <c r="V89" s="41"/>
      <c r="W89" s="41"/>
      <c r="X89" s="41"/>
      <c r="Y89" s="41"/>
      <c r="Z89" s="41"/>
      <c r="AA89" s="41"/>
      <c r="AB89" s="41"/>
      <c r="AC89" s="41"/>
      <c r="AD89" s="41"/>
      <c r="AE89" s="41"/>
      <c r="AR89" s="220" t="s">
        <v>241</v>
      </c>
      <c r="AT89" s="220" t="s">
        <v>148</v>
      </c>
      <c r="AU89" s="220" t="s">
        <v>83</v>
      </c>
      <c r="AY89" s="20" t="s">
        <v>146</v>
      </c>
      <c r="BE89" s="221">
        <f>IF(N89="základní",J89,0)</f>
        <v>0</v>
      </c>
      <c r="BF89" s="221">
        <f>IF(N89="snížená",J89,0)</f>
        <v>0</v>
      </c>
      <c r="BG89" s="221">
        <f>IF(N89="zákl. přenesená",J89,0)</f>
        <v>0</v>
      </c>
      <c r="BH89" s="221">
        <f>IF(N89="sníž. přenesená",J89,0)</f>
        <v>0</v>
      </c>
      <c r="BI89" s="221">
        <f>IF(N89="nulová",J89,0)</f>
        <v>0</v>
      </c>
      <c r="BJ89" s="20" t="s">
        <v>81</v>
      </c>
      <c r="BK89" s="221">
        <f>ROUND(I89*H89,2)</f>
        <v>0</v>
      </c>
      <c r="BL89" s="20" t="s">
        <v>241</v>
      </c>
      <c r="BM89" s="220" t="s">
        <v>1580</v>
      </c>
    </row>
    <row r="90" s="2" customFormat="1" ht="16.5" customHeight="1">
      <c r="A90" s="41"/>
      <c r="B90" s="42"/>
      <c r="C90" s="208" t="s">
        <v>83</v>
      </c>
      <c r="D90" s="208" t="s">
        <v>148</v>
      </c>
      <c r="E90" s="209" t="s">
        <v>1581</v>
      </c>
      <c r="F90" s="210" t="s">
        <v>1582</v>
      </c>
      <c r="G90" s="211" t="s">
        <v>261</v>
      </c>
      <c r="H90" s="212">
        <v>460</v>
      </c>
      <c r="I90" s="213"/>
      <c r="J90" s="214">
        <f>ROUND(I90*H90,2)</f>
        <v>0</v>
      </c>
      <c r="K90" s="215"/>
      <c r="L90" s="47"/>
      <c r="M90" s="216" t="s">
        <v>19</v>
      </c>
      <c r="N90" s="217" t="s">
        <v>44</v>
      </c>
      <c r="O90" s="87"/>
      <c r="P90" s="218">
        <f>O90*H90</f>
        <v>0</v>
      </c>
      <c r="Q90" s="218">
        <v>0</v>
      </c>
      <c r="R90" s="218">
        <f>Q90*H90</f>
        <v>0</v>
      </c>
      <c r="S90" s="218">
        <v>0</v>
      </c>
      <c r="T90" s="219">
        <f>S90*H90</f>
        <v>0</v>
      </c>
      <c r="U90" s="41"/>
      <c r="V90" s="41"/>
      <c r="W90" s="41"/>
      <c r="X90" s="41"/>
      <c r="Y90" s="41"/>
      <c r="Z90" s="41"/>
      <c r="AA90" s="41"/>
      <c r="AB90" s="41"/>
      <c r="AC90" s="41"/>
      <c r="AD90" s="41"/>
      <c r="AE90" s="41"/>
      <c r="AR90" s="220" t="s">
        <v>241</v>
      </c>
      <c r="AT90" s="220" t="s">
        <v>148</v>
      </c>
      <c r="AU90" s="220" t="s">
        <v>83</v>
      </c>
      <c r="AY90" s="20" t="s">
        <v>146</v>
      </c>
      <c r="BE90" s="221">
        <f>IF(N90="základní",J90,0)</f>
        <v>0</v>
      </c>
      <c r="BF90" s="221">
        <f>IF(N90="snížená",J90,0)</f>
        <v>0</v>
      </c>
      <c r="BG90" s="221">
        <f>IF(N90="zákl. přenesená",J90,0)</f>
        <v>0</v>
      </c>
      <c r="BH90" s="221">
        <f>IF(N90="sníž. přenesená",J90,0)</f>
        <v>0</v>
      </c>
      <c r="BI90" s="221">
        <f>IF(N90="nulová",J90,0)</f>
        <v>0</v>
      </c>
      <c r="BJ90" s="20" t="s">
        <v>81</v>
      </c>
      <c r="BK90" s="221">
        <f>ROUND(I90*H90,2)</f>
        <v>0</v>
      </c>
      <c r="BL90" s="20" t="s">
        <v>241</v>
      </c>
      <c r="BM90" s="220" t="s">
        <v>1583</v>
      </c>
    </row>
    <row r="91" s="2" customFormat="1" ht="16.5" customHeight="1">
      <c r="A91" s="41"/>
      <c r="B91" s="42"/>
      <c r="C91" s="208" t="s">
        <v>163</v>
      </c>
      <c r="D91" s="208" t="s">
        <v>148</v>
      </c>
      <c r="E91" s="209" t="s">
        <v>1584</v>
      </c>
      <c r="F91" s="210" t="s">
        <v>1585</v>
      </c>
      <c r="G91" s="211" t="s">
        <v>261</v>
      </c>
      <c r="H91" s="212">
        <v>460</v>
      </c>
      <c r="I91" s="213"/>
      <c r="J91" s="214">
        <f>ROUND(I91*H91,2)</f>
        <v>0</v>
      </c>
      <c r="K91" s="215"/>
      <c r="L91" s="47"/>
      <c r="M91" s="216" t="s">
        <v>19</v>
      </c>
      <c r="N91" s="217" t="s">
        <v>44</v>
      </c>
      <c r="O91" s="87"/>
      <c r="P91" s="218">
        <f>O91*H91</f>
        <v>0</v>
      </c>
      <c r="Q91" s="218">
        <v>0</v>
      </c>
      <c r="R91" s="218">
        <f>Q91*H91</f>
        <v>0</v>
      </c>
      <c r="S91" s="218">
        <v>0</v>
      </c>
      <c r="T91" s="219">
        <f>S91*H91</f>
        <v>0</v>
      </c>
      <c r="U91" s="41"/>
      <c r="V91" s="41"/>
      <c r="W91" s="41"/>
      <c r="X91" s="41"/>
      <c r="Y91" s="41"/>
      <c r="Z91" s="41"/>
      <c r="AA91" s="41"/>
      <c r="AB91" s="41"/>
      <c r="AC91" s="41"/>
      <c r="AD91" s="41"/>
      <c r="AE91" s="41"/>
      <c r="AR91" s="220" t="s">
        <v>241</v>
      </c>
      <c r="AT91" s="220" t="s">
        <v>148</v>
      </c>
      <c r="AU91" s="220" t="s">
        <v>83</v>
      </c>
      <c r="AY91" s="20" t="s">
        <v>146</v>
      </c>
      <c r="BE91" s="221">
        <f>IF(N91="základní",J91,0)</f>
        <v>0</v>
      </c>
      <c r="BF91" s="221">
        <f>IF(N91="snížená",J91,0)</f>
        <v>0</v>
      </c>
      <c r="BG91" s="221">
        <f>IF(N91="zákl. přenesená",J91,0)</f>
        <v>0</v>
      </c>
      <c r="BH91" s="221">
        <f>IF(N91="sníž. přenesená",J91,0)</f>
        <v>0</v>
      </c>
      <c r="BI91" s="221">
        <f>IF(N91="nulová",J91,0)</f>
        <v>0</v>
      </c>
      <c r="BJ91" s="20" t="s">
        <v>81</v>
      </c>
      <c r="BK91" s="221">
        <f>ROUND(I91*H91,2)</f>
        <v>0</v>
      </c>
      <c r="BL91" s="20" t="s">
        <v>241</v>
      </c>
      <c r="BM91" s="220" t="s">
        <v>1586</v>
      </c>
    </row>
    <row r="92" s="2" customFormat="1" ht="16.5" customHeight="1">
      <c r="A92" s="41"/>
      <c r="B92" s="42"/>
      <c r="C92" s="208" t="s">
        <v>152</v>
      </c>
      <c r="D92" s="208" t="s">
        <v>148</v>
      </c>
      <c r="E92" s="209" t="s">
        <v>1587</v>
      </c>
      <c r="F92" s="210" t="s">
        <v>1588</v>
      </c>
      <c r="G92" s="211" t="s">
        <v>261</v>
      </c>
      <c r="H92" s="212">
        <v>460</v>
      </c>
      <c r="I92" s="213"/>
      <c r="J92" s="214">
        <f>ROUND(I92*H92,2)</f>
        <v>0</v>
      </c>
      <c r="K92" s="215"/>
      <c r="L92" s="47"/>
      <c r="M92" s="216" t="s">
        <v>19</v>
      </c>
      <c r="N92" s="217" t="s">
        <v>44</v>
      </c>
      <c r="O92" s="87"/>
      <c r="P92" s="218">
        <f>O92*H92</f>
        <v>0</v>
      </c>
      <c r="Q92" s="218">
        <v>0</v>
      </c>
      <c r="R92" s="218">
        <f>Q92*H92</f>
        <v>0</v>
      </c>
      <c r="S92" s="218">
        <v>0</v>
      </c>
      <c r="T92" s="219">
        <f>S92*H92</f>
        <v>0</v>
      </c>
      <c r="U92" s="41"/>
      <c r="V92" s="41"/>
      <c r="W92" s="41"/>
      <c r="X92" s="41"/>
      <c r="Y92" s="41"/>
      <c r="Z92" s="41"/>
      <c r="AA92" s="41"/>
      <c r="AB92" s="41"/>
      <c r="AC92" s="41"/>
      <c r="AD92" s="41"/>
      <c r="AE92" s="41"/>
      <c r="AR92" s="220" t="s">
        <v>241</v>
      </c>
      <c r="AT92" s="220" t="s">
        <v>148</v>
      </c>
      <c r="AU92" s="220" t="s">
        <v>83</v>
      </c>
      <c r="AY92" s="20" t="s">
        <v>146</v>
      </c>
      <c r="BE92" s="221">
        <f>IF(N92="základní",J92,0)</f>
        <v>0</v>
      </c>
      <c r="BF92" s="221">
        <f>IF(N92="snížená",J92,0)</f>
        <v>0</v>
      </c>
      <c r="BG92" s="221">
        <f>IF(N92="zákl. přenesená",J92,0)</f>
        <v>0</v>
      </c>
      <c r="BH92" s="221">
        <f>IF(N92="sníž. přenesená",J92,0)</f>
        <v>0</v>
      </c>
      <c r="BI92" s="221">
        <f>IF(N92="nulová",J92,0)</f>
        <v>0</v>
      </c>
      <c r="BJ92" s="20" t="s">
        <v>81</v>
      </c>
      <c r="BK92" s="221">
        <f>ROUND(I92*H92,2)</f>
        <v>0</v>
      </c>
      <c r="BL92" s="20" t="s">
        <v>241</v>
      </c>
      <c r="BM92" s="220" t="s">
        <v>1589</v>
      </c>
    </row>
    <row r="93" s="2" customFormat="1" ht="16.5" customHeight="1">
      <c r="A93" s="41"/>
      <c r="B93" s="42"/>
      <c r="C93" s="208" t="s">
        <v>173</v>
      </c>
      <c r="D93" s="208" t="s">
        <v>148</v>
      </c>
      <c r="E93" s="209" t="s">
        <v>1590</v>
      </c>
      <c r="F93" s="210" t="s">
        <v>1591</v>
      </c>
      <c r="G93" s="211" t="s">
        <v>269</v>
      </c>
      <c r="H93" s="212">
        <v>15</v>
      </c>
      <c r="I93" s="213"/>
      <c r="J93" s="214">
        <f>ROUND(I93*H93,2)</f>
        <v>0</v>
      </c>
      <c r="K93" s="215"/>
      <c r="L93" s="47"/>
      <c r="M93" s="216" t="s">
        <v>19</v>
      </c>
      <c r="N93" s="217" t="s">
        <v>44</v>
      </c>
      <c r="O93" s="87"/>
      <c r="P93" s="218">
        <f>O93*H93</f>
        <v>0</v>
      </c>
      <c r="Q93" s="218">
        <v>0</v>
      </c>
      <c r="R93" s="218">
        <f>Q93*H93</f>
        <v>0</v>
      </c>
      <c r="S93" s="218">
        <v>0</v>
      </c>
      <c r="T93" s="219">
        <f>S93*H93</f>
        <v>0</v>
      </c>
      <c r="U93" s="41"/>
      <c r="V93" s="41"/>
      <c r="W93" s="41"/>
      <c r="X93" s="41"/>
      <c r="Y93" s="41"/>
      <c r="Z93" s="41"/>
      <c r="AA93" s="41"/>
      <c r="AB93" s="41"/>
      <c r="AC93" s="41"/>
      <c r="AD93" s="41"/>
      <c r="AE93" s="41"/>
      <c r="AR93" s="220" t="s">
        <v>241</v>
      </c>
      <c r="AT93" s="220" t="s">
        <v>148</v>
      </c>
      <c r="AU93" s="220" t="s">
        <v>83</v>
      </c>
      <c r="AY93" s="20" t="s">
        <v>146</v>
      </c>
      <c r="BE93" s="221">
        <f>IF(N93="základní",J93,0)</f>
        <v>0</v>
      </c>
      <c r="BF93" s="221">
        <f>IF(N93="snížená",J93,0)</f>
        <v>0</v>
      </c>
      <c r="BG93" s="221">
        <f>IF(N93="zákl. přenesená",J93,0)</f>
        <v>0</v>
      </c>
      <c r="BH93" s="221">
        <f>IF(N93="sníž. přenesená",J93,0)</f>
        <v>0</v>
      </c>
      <c r="BI93" s="221">
        <f>IF(N93="nulová",J93,0)</f>
        <v>0</v>
      </c>
      <c r="BJ93" s="20" t="s">
        <v>81</v>
      </c>
      <c r="BK93" s="221">
        <f>ROUND(I93*H93,2)</f>
        <v>0</v>
      </c>
      <c r="BL93" s="20" t="s">
        <v>241</v>
      </c>
      <c r="BM93" s="220" t="s">
        <v>1592</v>
      </c>
    </row>
    <row r="94" s="12" customFormat="1" ht="22.8" customHeight="1">
      <c r="A94" s="12"/>
      <c r="B94" s="192"/>
      <c r="C94" s="193"/>
      <c r="D94" s="194" t="s">
        <v>72</v>
      </c>
      <c r="E94" s="206" t="s">
        <v>1593</v>
      </c>
      <c r="F94" s="206" t="s">
        <v>1594</v>
      </c>
      <c r="G94" s="193"/>
      <c r="H94" s="193"/>
      <c r="I94" s="196"/>
      <c r="J94" s="207">
        <f>BK94</f>
        <v>0</v>
      </c>
      <c r="K94" s="193"/>
      <c r="L94" s="198"/>
      <c r="M94" s="199"/>
      <c r="N94" s="200"/>
      <c r="O94" s="200"/>
      <c r="P94" s="201">
        <f>SUM(P95:P98)</f>
        <v>0</v>
      </c>
      <c r="Q94" s="200"/>
      <c r="R94" s="201">
        <f>SUM(R95:R98)</f>
        <v>0</v>
      </c>
      <c r="S94" s="200"/>
      <c r="T94" s="202">
        <f>SUM(T95:T98)</f>
        <v>0</v>
      </c>
      <c r="U94" s="12"/>
      <c r="V94" s="12"/>
      <c r="W94" s="12"/>
      <c r="X94" s="12"/>
      <c r="Y94" s="12"/>
      <c r="Z94" s="12"/>
      <c r="AA94" s="12"/>
      <c r="AB94" s="12"/>
      <c r="AC94" s="12"/>
      <c r="AD94" s="12"/>
      <c r="AE94" s="12"/>
      <c r="AR94" s="203" t="s">
        <v>83</v>
      </c>
      <c r="AT94" s="204" t="s">
        <v>72</v>
      </c>
      <c r="AU94" s="204" t="s">
        <v>81</v>
      </c>
      <c r="AY94" s="203" t="s">
        <v>146</v>
      </c>
      <c r="BK94" s="205">
        <f>SUM(BK95:BK98)</f>
        <v>0</v>
      </c>
    </row>
    <row r="95" s="2" customFormat="1" ht="16.5" customHeight="1">
      <c r="A95" s="41"/>
      <c r="B95" s="42"/>
      <c r="C95" s="208" t="s">
        <v>178</v>
      </c>
      <c r="D95" s="208" t="s">
        <v>148</v>
      </c>
      <c r="E95" s="209" t="s">
        <v>1595</v>
      </c>
      <c r="F95" s="210" t="s">
        <v>1596</v>
      </c>
      <c r="G95" s="211" t="s">
        <v>181</v>
      </c>
      <c r="H95" s="212">
        <v>30</v>
      </c>
      <c r="I95" s="213"/>
      <c r="J95" s="214">
        <f>ROUND(I95*H95,2)</f>
        <v>0</v>
      </c>
      <c r="K95" s="215"/>
      <c r="L95" s="47"/>
      <c r="M95" s="216" t="s">
        <v>19</v>
      </c>
      <c r="N95" s="217" t="s">
        <v>44</v>
      </c>
      <c r="O95" s="87"/>
      <c r="P95" s="218">
        <f>O95*H95</f>
        <v>0</v>
      </c>
      <c r="Q95" s="218">
        <v>0</v>
      </c>
      <c r="R95" s="218">
        <f>Q95*H95</f>
        <v>0</v>
      </c>
      <c r="S95" s="218">
        <v>0</v>
      </c>
      <c r="T95" s="219">
        <f>S95*H95</f>
        <v>0</v>
      </c>
      <c r="U95" s="41"/>
      <c r="V95" s="41"/>
      <c r="W95" s="41"/>
      <c r="X95" s="41"/>
      <c r="Y95" s="41"/>
      <c r="Z95" s="41"/>
      <c r="AA95" s="41"/>
      <c r="AB95" s="41"/>
      <c r="AC95" s="41"/>
      <c r="AD95" s="41"/>
      <c r="AE95" s="41"/>
      <c r="AR95" s="220" t="s">
        <v>241</v>
      </c>
      <c r="AT95" s="220" t="s">
        <v>148</v>
      </c>
      <c r="AU95" s="220" t="s">
        <v>83</v>
      </c>
      <c r="AY95" s="20" t="s">
        <v>146</v>
      </c>
      <c r="BE95" s="221">
        <f>IF(N95="základní",J95,0)</f>
        <v>0</v>
      </c>
      <c r="BF95" s="221">
        <f>IF(N95="snížená",J95,0)</f>
        <v>0</v>
      </c>
      <c r="BG95" s="221">
        <f>IF(N95="zákl. přenesená",J95,0)</f>
        <v>0</v>
      </c>
      <c r="BH95" s="221">
        <f>IF(N95="sníž. přenesená",J95,0)</f>
        <v>0</v>
      </c>
      <c r="BI95" s="221">
        <f>IF(N95="nulová",J95,0)</f>
        <v>0</v>
      </c>
      <c r="BJ95" s="20" t="s">
        <v>81</v>
      </c>
      <c r="BK95" s="221">
        <f>ROUND(I95*H95,2)</f>
        <v>0</v>
      </c>
      <c r="BL95" s="20" t="s">
        <v>241</v>
      </c>
      <c r="BM95" s="220" t="s">
        <v>1597</v>
      </c>
    </row>
    <row r="96" s="2" customFormat="1" ht="16.5" customHeight="1">
      <c r="A96" s="41"/>
      <c r="B96" s="42"/>
      <c r="C96" s="208" t="s">
        <v>190</v>
      </c>
      <c r="D96" s="208" t="s">
        <v>148</v>
      </c>
      <c r="E96" s="209" t="s">
        <v>1598</v>
      </c>
      <c r="F96" s="210" t="s">
        <v>1599</v>
      </c>
      <c r="G96" s="211" t="s">
        <v>261</v>
      </c>
      <c r="H96" s="212">
        <v>460</v>
      </c>
      <c r="I96" s="213"/>
      <c r="J96" s="214">
        <f>ROUND(I96*H96,2)</f>
        <v>0</v>
      </c>
      <c r="K96" s="215"/>
      <c r="L96" s="47"/>
      <c r="M96" s="216" t="s">
        <v>19</v>
      </c>
      <c r="N96" s="217" t="s">
        <v>44</v>
      </c>
      <c r="O96" s="87"/>
      <c r="P96" s="218">
        <f>O96*H96</f>
        <v>0</v>
      </c>
      <c r="Q96" s="218">
        <v>0</v>
      </c>
      <c r="R96" s="218">
        <f>Q96*H96</f>
        <v>0</v>
      </c>
      <c r="S96" s="218">
        <v>0</v>
      </c>
      <c r="T96" s="219">
        <f>S96*H96</f>
        <v>0</v>
      </c>
      <c r="U96" s="41"/>
      <c r="V96" s="41"/>
      <c r="W96" s="41"/>
      <c r="X96" s="41"/>
      <c r="Y96" s="41"/>
      <c r="Z96" s="41"/>
      <c r="AA96" s="41"/>
      <c r="AB96" s="41"/>
      <c r="AC96" s="41"/>
      <c r="AD96" s="41"/>
      <c r="AE96" s="41"/>
      <c r="AR96" s="220" t="s">
        <v>241</v>
      </c>
      <c r="AT96" s="220" t="s">
        <v>148</v>
      </c>
      <c r="AU96" s="220" t="s">
        <v>83</v>
      </c>
      <c r="AY96" s="20" t="s">
        <v>146</v>
      </c>
      <c r="BE96" s="221">
        <f>IF(N96="základní",J96,0)</f>
        <v>0</v>
      </c>
      <c r="BF96" s="221">
        <f>IF(N96="snížená",J96,0)</f>
        <v>0</v>
      </c>
      <c r="BG96" s="221">
        <f>IF(N96="zákl. přenesená",J96,0)</f>
        <v>0</v>
      </c>
      <c r="BH96" s="221">
        <f>IF(N96="sníž. přenesená",J96,0)</f>
        <v>0</v>
      </c>
      <c r="BI96" s="221">
        <f>IF(N96="nulová",J96,0)</f>
        <v>0</v>
      </c>
      <c r="BJ96" s="20" t="s">
        <v>81</v>
      </c>
      <c r="BK96" s="221">
        <f>ROUND(I96*H96,2)</f>
        <v>0</v>
      </c>
      <c r="BL96" s="20" t="s">
        <v>241</v>
      </c>
      <c r="BM96" s="220" t="s">
        <v>1600</v>
      </c>
    </row>
    <row r="97" s="2" customFormat="1" ht="16.5" customHeight="1">
      <c r="A97" s="41"/>
      <c r="B97" s="42"/>
      <c r="C97" s="208" t="s">
        <v>196</v>
      </c>
      <c r="D97" s="208" t="s">
        <v>148</v>
      </c>
      <c r="E97" s="209" t="s">
        <v>1601</v>
      </c>
      <c r="F97" s="210" t="s">
        <v>1602</v>
      </c>
      <c r="G97" s="211" t="s">
        <v>181</v>
      </c>
      <c r="H97" s="212">
        <v>5.0999999999999996</v>
      </c>
      <c r="I97" s="213"/>
      <c r="J97" s="214">
        <f>ROUND(I97*H97,2)</f>
        <v>0</v>
      </c>
      <c r="K97" s="215"/>
      <c r="L97" s="47"/>
      <c r="M97" s="216" t="s">
        <v>19</v>
      </c>
      <c r="N97" s="217" t="s">
        <v>44</v>
      </c>
      <c r="O97" s="87"/>
      <c r="P97" s="218">
        <f>O97*H97</f>
        <v>0</v>
      </c>
      <c r="Q97" s="218">
        <v>0</v>
      </c>
      <c r="R97" s="218">
        <f>Q97*H97</f>
        <v>0</v>
      </c>
      <c r="S97" s="218">
        <v>0</v>
      </c>
      <c r="T97" s="219">
        <f>S97*H97</f>
        <v>0</v>
      </c>
      <c r="U97" s="41"/>
      <c r="V97" s="41"/>
      <c r="W97" s="41"/>
      <c r="X97" s="41"/>
      <c r="Y97" s="41"/>
      <c r="Z97" s="41"/>
      <c r="AA97" s="41"/>
      <c r="AB97" s="41"/>
      <c r="AC97" s="41"/>
      <c r="AD97" s="41"/>
      <c r="AE97" s="41"/>
      <c r="AR97" s="220" t="s">
        <v>241</v>
      </c>
      <c r="AT97" s="220" t="s">
        <v>148</v>
      </c>
      <c r="AU97" s="220" t="s">
        <v>83</v>
      </c>
      <c r="AY97" s="20" t="s">
        <v>146</v>
      </c>
      <c r="BE97" s="221">
        <f>IF(N97="základní",J97,0)</f>
        <v>0</v>
      </c>
      <c r="BF97" s="221">
        <f>IF(N97="snížená",J97,0)</f>
        <v>0</v>
      </c>
      <c r="BG97" s="221">
        <f>IF(N97="zákl. přenesená",J97,0)</f>
        <v>0</v>
      </c>
      <c r="BH97" s="221">
        <f>IF(N97="sníž. přenesená",J97,0)</f>
        <v>0</v>
      </c>
      <c r="BI97" s="221">
        <f>IF(N97="nulová",J97,0)</f>
        <v>0</v>
      </c>
      <c r="BJ97" s="20" t="s">
        <v>81</v>
      </c>
      <c r="BK97" s="221">
        <f>ROUND(I97*H97,2)</f>
        <v>0</v>
      </c>
      <c r="BL97" s="20" t="s">
        <v>241</v>
      </c>
      <c r="BM97" s="220" t="s">
        <v>1603</v>
      </c>
    </row>
    <row r="98" s="2" customFormat="1" ht="16.5" customHeight="1">
      <c r="A98" s="41"/>
      <c r="B98" s="42"/>
      <c r="C98" s="208" t="s">
        <v>203</v>
      </c>
      <c r="D98" s="208" t="s">
        <v>148</v>
      </c>
      <c r="E98" s="209" t="s">
        <v>1604</v>
      </c>
      <c r="F98" s="210" t="s">
        <v>1605</v>
      </c>
      <c r="G98" s="211" t="s">
        <v>269</v>
      </c>
      <c r="H98" s="212">
        <v>15</v>
      </c>
      <c r="I98" s="213"/>
      <c r="J98" s="214">
        <f>ROUND(I98*H98,2)</f>
        <v>0</v>
      </c>
      <c r="K98" s="215"/>
      <c r="L98" s="47"/>
      <c r="M98" s="216" t="s">
        <v>19</v>
      </c>
      <c r="N98" s="217" t="s">
        <v>44</v>
      </c>
      <c r="O98" s="87"/>
      <c r="P98" s="218">
        <f>O98*H98</f>
        <v>0</v>
      </c>
      <c r="Q98" s="218">
        <v>0</v>
      </c>
      <c r="R98" s="218">
        <f>Q98*H98</f>
        <v>0</v>
      </c>
      <c r="S98" s="218">
        <v>0</v>
      </c>
      <c r="T98" s="219">
        <f>S98*H98</f>
        <v>0</v>
      </c>
      <c r="U98" s="41"/>
      <c r="V98" s="41"/>
      <c r="W98" s="41"/>
      <c r="X98" s="41"/>
      <c r="Y98" s="41"/>
      <c r="Z98" s="41"/>
      <c r="AA98" s="41"/>
      <c r="AB98" s="41"/>
      <c r="AC98" s="41"/>
      <c r="AD98" s="41"/>
      <c r="AE98" s="41"/>
      <c r="AR98" s="220" t="s">
        <v>241</v>
      </c>
      <c r="AT98" s="220" t="s">
        <v>148</v>
      </c>
      <c r="AU98" s="220" t="s">
        <v>83</v>
      </c>
      <c r="AY98" s="20" t="s">
        <v>146</v>
      </c>
      <c r="BE98" s="221">
        <f>IF(N98="základní",J98,0)</f>
        <v>0</v>
      </c>
      <c r="BF98" s="221">
        <f>IF(N98="snížená",J98,0)</f>
        <v>0</v>
      </c>
      <c r="BG98" s="221">
        <f>IF(N98="zákl. přenesená",J98,0)</f>
        <v>0</v>
      </c>
      <c r="BH98" s="221">
        <f>IF(N98="sníž. přenesená",J98,0)</f>
        <v>0</v>
      </c>
      <c r="BI98" s="221">
        <f>IF(N98="nulová",J98,0)</f>
        <v>0</v>
      </c>
      <c r="BJ98" s="20" t="s">
        <v>81</v>
      </c>
      <c r="BK98" s="221">
        <f>ROUND(I98*H98,2)</f>
        <v>0</v>
      </c>
      <c r="BL98" s="20" t="s">
        <v>241</v>
      </c>
      <c r="BM98" s="220" t="s">
        <v>1606</v>
      </c>
    </row>
    <row r="99" s="12" customFormat="1" ht="22.8" customHeight="1">
      <c r="A99" s="12"/>
      <c r="B99" s="192"/>
      <c r="C99" s="193"/>
      <c r="D99" s="194" t="s">
        <v>72</v>
      </c>
      <c r="E99" s="206" t="s">
        <v>1607</v>
      </c>
      <c r="F99" s="206" t="s">
        <v>1608</v>
      </c>
      <c r="G99" s="193"/>
      <c r="H99" s="193"/>
      <c r="I99" s="196"/>
      <c r="J99" s="207">
        <f>BK99</f>
        <v>0</v>
      </c>
      <c r="K99" s="193"/>
      <c r="L99" s="198"/>
      <c r="M99" s="199"/>
      <c r="N99" s="200"/>
      <c r="O99" s="200"/>
      <c r="P99" s="201">
        <f>SUM(P100:P106)</f>
        <v>0</v>
      </c>
      <c r="Q99" s="200"/>
      <c r="R99" s="201">
        <f>SUM(R100:R106)</f>
        <v>0</v>
      </c>
      <c r="S99" s="200"/>
      <c r="T99" s="202">
        <f>SUM(T100:T106)</f>
        <v>0</v>
      </c>
      <c r="U99" s="12"/>
      <c r="V99" s="12"/>
      <c r="W99" s="12"/>
      <c r="X99" s="12"/>
      <c r="Y99" s="12"/>
      <c r="Z99" s="12"/>
      <c r="AA99" s="12"/>
      <c r="AB99" s="12"/>
      <c r="AC99" s="12"/>
      <c r="AD99" s="12"/>
      <c r="AE99" s="12"/>
      <c r="AR99" s="203" t="s">
        <v>83</v>
      </c>
      <c r="AT99" s="204" t="s">
        <v>72</v>
      </c>
      <c r="AU99" s="204" t="s">
        <v>81</v>
      </c>
      <c r="AY99" s="203" t="s">
        <v>146</v>
      </c>
      <c r="BK99" s="205">
        <f>SUM(BK100:BK106)</f>
        <v>0</v>
      </c>
    </row>
    <row r="100" s="2" customFormat="1" ht="16.5" customHeight="1">
      <c r="A100" s="41"/>
      <c r="B100" s="42"/>
      <c r="C100" s="208" t="s">
        <v>209</v>
      </c>
      <c r="D100" s="208" t="s">
        <v>148</v>
      </c>
      <c r="E100" s="209" t="s">
        <v>1609</v>
      </c>
      <c r="F100" s="210" t="s">
        <v>1610</v>
      </c>
      <c r="G100" s="211" t="s">
        <v>261</v>
      </c>
      <c r="H100" s="212">
        <v>150</v>
      </c>
      <c r="I100" s="213"/>
      <c r="J100" s="214">
        <f>ROUND(I100*H100,2)</f>
        <v>0</v>
      </c>
      <c r="K100" s="215"/>
      <c r="L100" s="47"/>
      <c r="M100" s="216" t="s">
        <v>19</v>
      </c>
      <c r="N100" s="217" t="s">
        <v>44</v>
      </c>
      <c r="O100" s="87"/>
      <c r="P100" s="218">
        <f>O100*H100</f>
        <v>0</v>
      </c>
      <c r="Q100" s="218">
        <v>0</v>
      </c>
      <c r="R100" s="218">
        <f>Q100*H100</f>
        <v>0</v>
      </c>
      <c r="S100" s="218">
        <v>0</v>
      </c>
      <c r="T100" s="219">
        <f>S100*H100</f>
        <v>0</v>
      </c>
      <c r="U100" s="41"/>
      <c r="V100" s="41"/>
      <c r="W100" s="41"/>
      <c r="X100" s="41"/>
      <c r="Y100" s="41"/>
      <c r="Z100" s="41"/>
      <c r="AA100" s="41"/>
      <c r="AB100" s="41"/>
      <c r="AC100" s="41"/>
      <c r="AD100" s="41"/>
      <c r="AE100" s="41"/>
      <c r="AR100" s="220" t="s">
        <v>241</v>
      </c>
      <c r="AT100" s="220" t="s">
        <v>148</v>
      </c>
      <c r="AU100" s="220" t="s">
        <v>83</v>
      </c>
      <c r="AY100" s="20" t="s">
        <v>146</v>
      </c>
      <c r="BE100" s="221">
        <f>IF(N100="základní",J100,0)</f>
        <v>0</v>
      </c>
      <c r="BF100" s="221">
        <f>IF(N100="snížená",J100,0)</f>
        <v>0</v>
      </c>
      <c r="BG100" s="221">
        <f>IF(N100="zákl. přenesená",J100,0)</f>
        <v>0</v>
      </c>
      <c r="BH100" s="221">
        <f>IF(N100="sníž. přenesená",J100,0)</f>
        <v>0</v>
      </c>
      <c r="BI100" s="221">
        <f>IF(N100="nulová",J100,0)</f>
        <v>0</v>
      </c>
      <c r="BJ100" s="20" t="s">
        <v>81</v>
      </c>
      <c r="BK100" s="221">
        <f>ROUND(I100*H100,2)</f>
        <v>0</v>
      </c>
      <c r="BL100" s="20" t="s">
        <v>241</v>
      </c>
      <c r="BM100" s="220" t="s">
        <v>1611</v>
      </c>
    </row>
    <row r="101" s="2" customFormat="1" ht="16.5" customHeight="1">
      <c r="A101" s="41"/>
      <c r="B101" s="42"/>
      <c r="C101" s="208" t="s">
        <v>215</v>
      </c>
      <c r="D101" s="208" t="s">
        <v>148</v>
      </c>
      <c r="E101" s="209" t="s">
        <v>1612</v>
      </c>
      <c r="F101" s="210" t="s">
        <v>1613</v>
      </c>
      <c r="G101" s="211" t="s">
        <v>261</v>
      </c>
      <c r="H101" s="212">
        <v>460</v>
      </c>
      <c r="I101" s="213"/>
      <c r="J101" s="214">
        <f>ROUND(I101*H101,2)</f>
        <v>0</v>
      </c>
      <c r="K101" s="215"/>
      <c r="L101" s="47"/>
      <c r="M101" s="216" t="s">
        <v>19</v>
      </c>
      <c r="N101" s="217" t="s">
        <v>44</v>
      </c>
      <c r="O101" s="87"/>
      <c r="P101" s="218">
        <f>O101*H101</f>
        <v>0</v>
      </c>
      <c r="Q101" s="218">
        <v>0</v>
      </c>
      <c r="R101" s="218">
        <f>Q101*H101</f>
        <v>0</v>
      </c>
      <c r="S101" s="218">
        <v>0</v>
      </c>
      <c r="T101" s="219">
        <f>S101*H101</f>
        <v>0</v>
      </c>
      <c r="U101" s="41"/>
      <c r="V101" s="41"/>
      <c r="W101" s="41"/>
      <c r="X101" s="41"/>
      <c r="Y101" s="41"/>
      <c r="Z101" s="41"/>
      <c r="AA101" s="41"/>
      <c r="AB101" s="41"/>
      <c r="AC101" s="41"/>
      <c r="AD101" s="41"/>
      <c r="AE101" s="41"/>
      <c r="AR101" s="220" t="s">
        <v>241</v>
      </c>
      <c r="AT101" s="220" t="s">
        <v>148</v>
      </c>
      <c r="AU101" s="220" t="s">
        <v>83</v>
      </c>
      <c r="AY101" s="20" t="s">
        <v>146</v>
      </c>
      <c r="BE101" s="221">
        <f>IF(N101="základní",J101,0)</f>
        <v>0</v>
      </c>
      <c r="BF101" s="221">
        <f>IF(N101="snížená",J101,0)</f>
        <v>0</v>
      </c>
      <c r="BG101" s="221">
        <f>IF(N101="zákl. přenesená",J101,0)</f>
        <v>0</v>
      </c>
      <c r="BH101" s="221">
        <f>IF(N101="sníž. přenesená",J101,0)</f>
        <v>0</v>
      </c>
      <c r="BI101" s="221">
        <f>IF(N101="nulová",J101,0)</f>
        <v>0</v>
      </c>
      <c r="BJ101" s="20" t="s">
        <v>81</v>
      </c>
      <c r="BK101" s="221">
        <f>ROUND(I101*H101,2)</f>
        <v>0</v>
      </c>
      <c r="BL101" s="20" t="s">
        <v>241</v>
      </c>
      <c r="BM101" s="220" t="s">
        <v>1614</v>
      </c>
    </row>
    <row r="102" s="2" customFormat="1" ht="16.5" customHeight="1">
      <c r="A102" s="41"/>
      <c r="B102" s="42"/>
      <c r="C102" s="208" t="s">
        <v>220</v>
      </c>
      <c r="D102" s="208" t="s">
        <v>148</v>
      </c>
      <c r="E102" s="209" t="s">
        <v>1615</v>
      </c>
      <c r="F102" s="210" t="s">
        <v>1616</v>
      </c>
      <c r="G102" s="211" t="s">
        <v>261</v>
      </c>
      <c r="H102" s="212">
        <v>460</v>
      </c>
      <c r="I102" s="213"/>
      <c r="J102" s="214">
        <f>ROUND(I102*H102,2)</f>
        <v>0</v>
      </c>
      <c r="K102" s="215"/>
      <c r="L102" s="47"/>
      <c r="M102" s="216" t="s">
        <v>19</v>
      </c>
      <c r="N102" s="217" t="s">
        <v>44</v>
      </c>
      <c r="O102" s="87"/>
      <c r="P102" s="218">
        <f>O102*H102</f>
        <v>0</v>
      </c>
      <c r="Q102" s="218">
        <v>0</v>
      </c>
      <c r="R102" s="218">
        <f>Q102*H102</f>
        <v>0</v>
      </c>
      <c r="S102" s="218">
        <v>0</v>
      </c>
      <c r="T102" s="219">
        <f>S102*H102</f>
        <v>0</v>
      </c>
      <c r="U102" s="41"/>
      <c r="V102" s="41"/>
      <c r="W102" s="41"/>
      <c r="X102" s="41"/>
      <c r="Y102" s="41"/>
      <c r="Z102" s="41"/>
      <c r="AA102" s="41"/>
      <c r="AB102" s="41"/>
      <c r="AC102" s="41"/>
      <c r="AD102" s="41"/>
      <c r="AE102" s="41"/>
      <c r="AR102" s="220" t="s">
        <v>241</v>
      </c>
      <c r="AT102" s="220" t="s">
        <v>148</v>
      </c>
      <c r="AU102" s="220" t="s">
        <v>83</v>
      </c>
      <c r="AY102" s="20" t="s">
        <v>146</v>
      </c>
      <c r="BE102" s="221">
        <f>IF(N102="základní",J102,0)</f>
        <v>0</v>
      </c>
      <c r="BF102" s="221">
        <f>IF(N102="snížená",J102,0)</f>
        <v>0</v>
      </c>
      <c r="BG102" s="221">
        <f>IF(N102="zákl. přenesená",J102,0)</f>
        <v>0</v>
      </c>
      <c r="BH102" s="221">
        <f>IF(N102="sníž. přenesená",J102,0)</f>
        <v>0</v>
      </c>
      <c r="BI102" s="221">
        <f>IF(N102="nulová",J102,0)</f>
        <v>0</v>
      </c>
      <c r="BJ102" s="20" t="s">
        <v>81</v>
      </c>
      <c r="BK102" s="221">
        <f>ROUND(I102*H102,2)</f>
        <v>0</v>
      </c>
      <c r="BL102" s="20" t="s">
        <v>241</v>
      </c>
      <c r="BM102" s="220" t="s">
        <v>1617</v>
      </c>
    </row>
    <row r="103" s="2" customFormat="1" ht="16.5" customHeight="1">
      <c r="A103" s="41"/>
      <c r="B103" s="42"/>
      <c r="C103" s="208" t="s">
        <v>227</v>
      </c>
      <c r="D103" s="208" t="s">
        <v>148</v>
      </c>
      <c r="E103" s="209" t="s">
        <v>1618</v>
      </c>
      <c r="F103" s="210" t="s">
        <v>1619</v>
      </c>
      <c r="G103" s="211" t="s">
        <v>261</v>
      </c>
      <c r="H103" s="212">
        <v>460</v>
      </c>
      <c r="I103" s="213"/>
      <c r="J103" s="214">
        <f>ROUND(I103*H103,2)</f>
        <v>0</v>
      </c>
      <c r="K103" s="215"/>
      <c r="L103" s="47"/>
      <c r="M103" s="216" t="s">
        <v>19</v>
      </c>
      <c r="N103" s="217" t="s">
        <v>44</v>
      </c>
      <c r="O103" s="87"/>
      <c r="P103" s="218">
        <f>O103*H103</f>
        <v>0</v>
      </c>
      <c r="Q103" s="218">
        <v>0</v>
      </c>
      <c r="R103" s="218">
        <f>Q103*H103</f>
        <v>0</v>
      </c>
      <c r="S103" s="218">
        <v>0</v>
      </c>
      <c r="T103" s="219">
        <f>S103*H103</f>
        <v>0</v>
      </c>
      <c r="U103" s="41"/>
      <c r="V103" s="41"/>
      <c r="W103" s="41"/>
      <c r="X103" s="41"/>
      <c r="Y103" s="41"/>
      <c r="Z103" s="41"/>
      <c r="AA103" s="41"/>
      <c r="AB103" s="41"/>
      <c r="AC103" s="41"/>
      <c r="AD103" s="41"/>
      <c r="AE103" s="41"/>
      <c r="AR103" s="220" t="s">
        <v>241</v>
      </c>
      <c r="AT103" s="220" t="s">
        <v>148</v>
      </c>
      <c r="AU103" s="220" t="s">
        <v>83</v>
      </c>
      <c r="AY103" s="20" t="s">
        <v>146</v>
      </c>
      <c r="BE103" s="221">
        <f>IF(N103="základní",J103,0)</f>
        <v>0</v>
      </c>
      <c r="BF103" s="221">
        <f>IF(N103="snížená",J103,0)</f>
        <v>0</v>
      </c>
      <c r="BG103" s="221">
        <f>IF(N103="zákl. přenesená",J103,0)</f>
        <v>0</v>
      </c>
      <c r="BH103" s="221">
        <f>IF(N103="sníž. přenesená",J103,0)</f>
        <v>0</v>
      </c>
      <c r="BI103" s="221">
        <f>IF(N103="nulová",J103,0)</f>
        <v>0</v>
      </c>
      <c r="BJ103" s="20" t="s">
        <v>81</v>
      </c>
      <c r="BK103" s="221">
        <f>ROUND(I103*H103,2)</f>
        <v>0</v>
      </c>
      <c r="BL103" s="20" t="s">
        <v>241</v>
      </c>
      <c r="BM103" s="220" t="s">
        <v>1620</v>
      </c>
    </row>
    <row r="104" s="2" customFormat="1" ht="16.5" customHeight="1">
      <c r="A104" s="41"/>
      <c r="B104" s="42"/>
      <c r="C104" s="208" t="s">
        <v>232</v>
      </c>
      <c r="D104" s="208" t="s">
        <v>148</v>
      </c>
      <c r="E104" s="209" t="s">
        <v>1621</v>
      </c>
      <c r="F104" s="210" t="s">
        <v>1622</v>
      </c>
      <c r="G104" s="211" t="s">
        <v>269</v>
      </c>
      <c r="H104" s="212">
        <v>15</v>
      </c>
      <c r="I104" s="213"/>
      <c r="J104" s="214">
        <f>ROUND(I104*H104,2)</f>
        <v>0</v>
      </c>
      <c r="K104" s="215"/>
      <c r="L104" s="47"/>
      <c r="M104" s="216" t="s">
        <v>19</v>
      </c>
      <c r="N104" s="217" t="s">
        <v>44</v>
      </c>
      <c r="O104" s="87"/>
      <c r="P104" s="218">
        <f>O104*H104</f>
        <v>0</v>
      </c>
      <c r="Q104" s="218">
        <v>0</v>
      </c>
      <c r="R104" s="218">
        <f>Q104*H104</f>
        <v>0</v>
      </c>
      <c r="S104" s="218">
        <v>0</v>
      </c>
      <c r="T104" s="219">
        <f>S104*H104</f>
        <v>0</v>
      </c>
      <c r="U104" s="41"/>
      <c r="V104" s="41"/>
      <c r="W104" s="41"/>
      <c r="X104" s="41"/>
      <c r="Y104" s="41"/>
      <c r="Z104" s="41"/>
      <c r="AA104" s="41"/>
      <c r="AB104" s="41"/>
      <c r="AC104" s="41"/>
      <c r="AD104" s="41"/>
      <c r="AE104" s="41"/>
      <c r="AR104" s="220" t="s">
        <v>241</v>
      </c>
      <c r="AT104" s="220" t="s">
        <v>148</v>
      </c>
      <c r="AU104" s="220" t="s">
        <v>83</v>
      </c>
      <c r="AY104" s="20" t="s">
        <v>146</v>
      </c>
      <c r="BE104" s="221">
        <f>IF(N104="základní",J104,0)</f>
        <v>0</v>
      </c>
      <c r="BF104" s="221">
        <f>IF(N104="snížená",J104,0)</f>
        <v>0</v>
      </c>
      <c r="BG104" s="221">
        <f>IF(N104="zákl. přenesená",J104,0)</f>
        <v>0</v>
      </c>
      <c r="BH104" s="221">
        <f>IF(N104="sníž. přenesená",J104,0)</f>
        <v>0</v>
      </c>
      <c r="BI104" s="221">
        <f>IF(N104="nulová",J104,0)</f>
        <v>0</v>
      </c>
      <c r="BJ104" s="20" t="s">
        <v>81</v>
      </c>
      <c r="BK104" s="221">
        <f>ROUND(I104*H104,2)</f>
        <v>0</v>
      </c>
      <c r="BL104" s="20" t="s">
        <v>241</v>
      </c>
      <c r="BM104" s="220" t="s">
        <v>1623</v>
      </c>
    </row>
    <row r="105" s="2" customFormat="1" ht="16.5" customHeight="1">
      <c r="A105" s="41"/>
      <c r="B105" s="42"/>
      <c r="C105" s="208" t="s">
        <v>8</v>
      </c>
      <c r="D105" s="208" t="s">
        <v>148</v>
      </c>
      <c r="E105" s="209" t="s">
        <v>1624</v>
      </c>
      <c r="F105" s="210" t="s">
        <v>1625</v>
      </c>
      <c r="G105" s="211" t="s">
        <v>269</v>
      </c>
      <c r="H105" s="212">
        <v>15</v>
      </c>
      <c r="I105" s="213"/>
      <c r="J105" s="214">
        <f>ROUND(I105*H105,2)</f>
        <v>0</v>
      </c>
      <c r="K105" s="215"/>
      <c r="L105" s="47"/>
      <c r="M105" s="216" t="s">
        <v>19</v>
      </c>
      <c r="N105" s="217" t="s">
        <v>44</v>
      </c>
      <c r="O105" s="87"/>
      <c r="P105" s="218">
        <f>O105*H105</f>
        <v>0</v>
      </c>
      <c r="Q105" s="218">
        <v>0</v>
      </c>
      <c r="R105" s="218">
        <f>Q105*H105</f>
        <v>0</v>
      </c>
      <c r="S105" s="218">
        <v>0</v>
      </c>
      <c r="T105" s="219">
        <f>S105*H105</f>
        <v>0</v>
      </c>
      <c r="U105" s="41"/>
      <c r="V105" s="41"/>
      <c r="W105" s="41"/>
      <c r="X105" s="41"/>
      <c r="Y105" s="41"/>
      <c r="Z105" s="41"/>
      <c r="AA105" s="41"/>
      <c r="AB105" s="41"/>
      <c r="AC105" s="41"/>
      <c r="AD105" s="41"/>
      <c r="AE105" s="41"/>
      <c r="AR105" s="220" t="s">
        <v>241</v>
      </c>
      <c r="AT105" s="220" t="s">
        <v>148</v>
      </c>
      <c r="AU105" s="220" t="s">
        <v>83</v>
      </c>
      <c r="AY105" s="20" t="s">
        <v>146</v>
      </c>
      <c r="BE105" s="221">
        <f>IF(N105="základní",J105,0)</f>
        <v>0</v>
      </c>
      <c r="BF105" s="221">
        <f>IF(N105="snížená",J105,0)</f>
        <v>0</v>
      </c>
      <c r="BG105" s="221">
        <f>IF(N105="zákl. přenesená",J105,0)</f>
        <v>0</v>
      </c>
      <c r="BH105" s="221">
        <f>IF(N105="sníž. přenesená",J105,0)</f>
        <v>0</v>
      </c>
      <c r="BI105" s="221">
        <f>IF(N105="nulová",J105,0)</f>
        <v>0</v>
      </c>
      <c r="BJ105" s="20" t="s">
        <v>81</v>
      </c>
      <c r="BK105" s="221">
        <f>ROUND(I105*H105,2)</f>
        <v>0</v>
      </c>
      <c r="BL105" s="20" t="s">
        <v>241</v>
      </c>
      <c r="BM105" s="220" t="s">
        <v>1626</v>
      </c>
    </row>
    <row r="106" s="2" customFormat="1" ht="16.5" customHeight="1">
      <c r="A106" s="41"/>
      <c r="B106" s="42"/>
      <c r="C106" s="208" t="s">
        <v>241</v>
      </c>
      <c r="D106" s="208" t="s">
        <v>148</v>
      </c>
      <c r="E106" s="209" t="s">
        <v>1627</v>
      </c>
      <c r="F106" s="210" t="s">
        <v>1628</v>
      </c>
      <c r="G106" s="211" t="s">
        <v>269</v>
      </c>
      <c r="H106" s="212">
        <v>1</v>
      </c>
      <c r="I106" s="213"/>
      <c r="J106" s="214">
        <f>ROUND(I106*H106,2)</f>
        <v>0</v>
      </c>
      <c r="K106" s="215"/>
      <c r="L106" s="47"/>
      <c r="M106" s="216" t="s">
        <v>19</v>
      </c>
      <c r="N106" s="217" t="s">
        <v>44</v>
      </c>
      <c r="O106" s="87"/>
      <c r="P106" s="218">
        <f>O106*H106</f>
        <v>0</v>
      </c>
      <c r="Q106" s="218">
        <v>0</v>
      </c>
      <c r="R106" s="218">
        <f>Q106*H106</f>
        <v>0</v>
      </c>
      <c r="S106" s="218">
        <v>0</v>
      </c>
      <c r="T106" s="219">
        <f>S106*H106</f>
        <v>0</v>
      </c>
      <c r="U106" s="41"/>
      <c r="V106" s="41"/>
      <c r="W106" s="41"/>
      <c r="X106" s="41"/>
      <c r="Y106" s="41"/>
      <c r="Z106" s="41"/>
      <c r="AA106" s="41"/>
      <c r="AB106" s="41"/>
      <c r="AC106" s="41"/>
      <c r="AD106" s="41"/>
      <c r="AE106" s="41"/>
      <c r="AR106" s="220" t="s">
        <v>241</v>
      </c>
      <c r="AT106" s="220" t="s">
        <v>148</v>
      </c>
      <c r="AU106" s="220" t="s">
        <v>83</v>
      </c>
      <c r="AY106" s="20" t="s">
        <v>146</v>
      </c>
      <c r="BE106" s="221">
        <f>IF(N106="základní",J106,0)</f>
        <v>0</v>
      </c>
      <c r="BF106" s="221">
        <f>IF(N106="snížená",J106,0)</f>
        <v>0</v>
      </c>
      <c r="BG106" s="221">
        <f>IF(N106="zákl. přenesená",J106,0)</f>
        <v>0</v>
      </c>
      <c r="BH106" s="221">
        <f>IF(N106="sníž. přenesená",J106,0)</f>
        <v>0</v>
      </c>
      <c r="BI106" s="221">
        <f>IF(N106="nulová",J106,0)</f>
        <v>0</v>
      </c>
      <c r="BJ106" s="20" t="s">
        <v>81</v>
      </c>
      <c r="BK106" s="221">
        <f>ROUND(I106*H106,2)</f>
        <v>0</v>
      </c>
      <c r="BL106" s="20" t="s">
        <v>241</v>
      </c>
      <c r="BM106" s="220" t="s">
        <v>1629</v>
      </c>
    </row>
    <row r="107" s="12" customFormat="1" ht="22.8" customHeight="1">
      <c r="A107" s="12"/>
      <c r="B107" s="192"/>
      <c r="C107" s="193"/>
      <c r="D107" s="194" t="s">
        <v>72</v>
      </c>
      <c r="E107" s="206" t="s">
        <v>1630</v>
      </c>
      <c r="F107" s="206" t="s">
        <v>147</v>
      </c>
      <c r="G107" s="193"/>
      <c r="H107" s="193"/>
      <c r="I107" s="196"/>
      <c r="J107" s="207">
        <f>BK107</f>
        <v>0</v>
      </c>
      <c r="K107" s="193"/>
      <c r="L107" s="198"/>
      <c r="M107" s="199"/>
      <c r="N107" s="200"/>
      <c r="O107" s="200"/>
      <c r="P107" s="201">
        <f>SUM(P108:P116)</f>
        <v>0</v>
      </c>
      <c r="Q107" s="200"/>
      <c r="R107" s="201">
        <f>SUM(R108:R116)</f>
        <v>0</v>
      </c>
      <c r="S107" s="200"/>
      <c r="T107" s="202">
        <f>SUM(T108:T116)</f>
        <v>0</v>
      </c>
      <c r="U107" s="12"/>
      <c r="V107" s="12"/>
      <c r="W107" s="12"/>
      <c r="X107" s="12"/>
      <c r="Y107" s="12"/>
      <c r="Z107" s="12"/>
      <c r="AA107" s="12"/>
      <c r="AB107" s="12"/>
      <c r="AC107" s="12"/>
      <c r="AD107" s="12"/>
      <c r="AE107" s="12"/>
      <c r="AR107" s="203" t="s">
        <v>83</v>
      </c>
      <c r="AT107" s="204" t="s">
        <v>72</v>
      </c>
      <c r="AU107" s="204" t="s">
        <v>81</v>
      </c>
      <c r="AY107" s="203" t="s">
        <v>146</v>
      </c>
      <c r="BK107" s="205">
        <f>SUM(BK108:BK116)</f>
        <v>0</v>
      </c>
    </row>
    <row r="108" s="2" customFormat="1" ht="16.5" customHeight="1">
      <c r="A108" s="41"/>
      <c r="B108" s="42"/>
      <c r="C108" s="208" t="s">
        <v>248</v>
      </c>
      <c r="D108" s="208" t="s">
        <v>148</v>
      </c>
      <c r="E108" s="209" t="s">
        <v>1631</v>
      </c>
      <c r="F108" s="210" t="s">
        <v>1632</v>
      </c>
      <c r="G108" s="211" t="s">
        <v>261</v>
      </c>
      <c r="H108" s="212">
        <v>460</v>
      </c>
      <c r="I108" s="213"/>
      <c r="J108" s="214">
        <f>ROUND(I108*H108,2)</f>
        <v>0</v>
      </c>
      <c r="K108" s="215"/>
      <c r="L108" s="47"/>
      <c r="M108" s="216" t="s">
        <v>19</v>
      </c>
      <c r="N108" s="217" t="s">
        <v>44</v>
      </c>
      <c r="O108" s="87"/>
      <c r="P108" s="218">
        <f>O108*H108</f>
        <v>0</v>
      </c>
      <c r="Q108" s="218">
        <v>0</v>
      </c>
      <c r="R108" s="218">
        <f>Q108*H108</f>
        <v>0</v>
      </c>
      <c r="S108" s="218">
        <v>0</v>
      </c>
      <c r="T108" s="219">
        <f>S108*H108</f>
        <v>0</v>
      </c>
      <c r="U108" s="41"/>
      <c r="V108" s="41"/>
      <c r="W108" s="41"/>
      <c r="X108" s="41"/>
      <c r="Y108" s="41"/>
      <c r="Z108" s="41"/>
      <c r="AA108" s="41"/>
      <c r="AB108" s="41"/>
      <c r="AC108" s="41"/>
      <c r="AD108" s="41"/>
      <c r="AE108" s="41"/>
      <c r="AR108" s="220" t="s">
        <v>241</v>
      </c>
      <c r="AT108" s="220" t="s">
        <v>148</v>
      </c>
      <c r="AU108" s="220" t="s">
        <v>83</v>
      </c>
      <c r="AY108" s="20" t="s">
        <v>146</v>
      </c>
      <c r="BE108" s="221">
        <f>IF(N108="základní",J108,0)</f>
        <v>0</v>
      </c>
      <c r="BF108" s="221">
        <f>IF(N108="snížená",J108,0)</f>
        <v>0</v>
      </c>
      <c r="BG108" s="221">
        <f>IF(N108="zákl. přenesená",J108,0)</f>
        <v>0</v>
      </c>
      <c r="BH108" s="221">
        <f>IF(N108="sníž. přenesená",J108,0)</f>
        <v>0</v>
      </c>
      <c r="BI108" s="221">
        <f>IF(N108="nulová",J108,0)</f>
        <v>0</v>
      </c>
      <c r="BJ108" s="20" t="s">
        <v>81</v>
      </c>
      <c r="BK108" s="221">
        <f>ROUND(I108*H108,2)</f>
        <v>0</v>
      </c>
      <c r="BL108" s="20" t="s">
        <v>241</v>
      </c>
      <c r="BM108" s="220" t="s">
        <v>1633</v>
      </c>
    </row>
    <row r="109" s="2" customFormat="1" ht="16.5" customHeight="1">
      <c r="A109" s="41"/>
      <c r="B109" s="42"/>
      <c r="C109" s="208" t="s">
        <v>258</v>
      </c>
      <c r="D109" s="208" t="s">
        <v>148</v>
      </c>
      <c r="E109" s="209" t="s">
        <v>1634</v>
      </c>
      <c r="F109" s="210" t="s">
        <v>1635</v>
      </c>
      <c r="G109" s="211" t="s">
        <v>261</v>
      </c>
      <c r="H109" s="212">
        <v>460</v>
      </c>
      <c r="I109" s="213"/>
      <c r="J109" s="214">
        <f>ROUND(I109*H109,2)</f>
        <v>0</v>
      </c>
      <c r="K109" s="215"/>
      <c r="L109" s="47"/>
      <c r="M109" s="216" t="s">
        <v>19</v>
      </c>
      <c r="N109" s="217" t="s">
        <v>44</v>
      </c>
      <c r="O109" s="87"/>
      <c r="P109" s="218">
        <f>O109*H109</f>
        <v>0</v>
      </c>
      <c r="Q109" s="218">
        <v>0</v>
      </c>
      <c r="R109" s="218">
        <f>Q109*H109</f>
        <v>0</v>
      </c>
      <c r="S109" s="218">
        <v>0</v>
      </c>
      <c r="T109" s="219">
        <f>S109*H109</f>
        <v>0</v>
      </c>
      <c r="U109" s="41"/>
      <c r="V109" s="41"/>
      <c r="W109" s="41"/>
      <c r="X109" s="41"/>
      <c r="Y109" s="41"/>
      <c r="Z109" s="41"/>
      <c r="AA109" s="41"/>
      <c r="AB109" s="41"/>
      <c r="AC109" s="41"/>
      <c r="AD109" s="41"/>
      <c r="AE109" s="41"/>
      <c r="AR109" s="220" t="s">
        <v>241</v>
      </c>
      <c r="AT109" s="220" t="s">
        <v>148</v>
      </c>
      <c r="AU109" s="220" t="s">
        <v>83</v>
      </c>
      <c r="AY109" s="20" t="s">
        <v>146</v>
      </c>
      <c r="BE109" s="221">
        <f>IF(N109="základní",J109,0)</f>
        <v>0</v>
      </c>
      <c r="BF109" s="221">
        <f>IF(N109="snížená",J109,0)</f>
        <v>0</v>
      </c>
      <c r="BG109" s="221">
        <f>IF(N109="zákl. přenesená",J109,0)</f>
        <v>0</v>
      </c>
      <c r="BH109" s="221">
        <f>IF(N109="sníž. přenesená",J109,0)</f>
        <v>0</v>
      </c>
      <c r="BI109" s="221">
        <f>IF(N109="nulová",J109,0)</f>
        <v>0</v>
      </c>
      <c r="BJ109" s="20" t="s">
        <v>81</v>
      </c>
      <c r="BK109" s="221">
        <f>ROUND(I109*H109,2)</f>
        <v>0</v>
      </c>
      <c r="BL109" s="20" t="s">
        <v>241</v>
      </c>
      <c r="BM109" s="220" t="s">
        <v>1636</v>
      </c>
    </row>
    <row r="110" s="2" customFormat="1" ht="16.5" customHeight="1">
      <c r="A110" s="41"/>
      <c r="B110" s="42"/>
      <c r="C110" s="208" t="s">
        <v>266</v>
      </c>
      <c r="D110" s="208" t="s">
        <v>148</v>
      </c>
      <c r="E110" s="209" t="s">
        <v>1637</v>
      </c>
      <c r="F110" s="210" t="s">
        <v>1638</v>
      </c>
      <c r="G110" s="211" t="s">
        <v>261</v>
      </c>
      <c r="H110" s="212">
        <v>460</v>
      </c>
      <c r="I110" s="213"/>
      <c r="J110" s="214">
        <f>ROUND(I110*H110,2)</f>
        <v>0</v>
      </c>
      <c r="K110" s="215"/>
      <c r="L110" s="47"/>
      <c r="M110" s="216" t="s">
        <v>19</v>
      </c>
      <c r="N110" s="217" t="s">
        <v>44</v>
      </c>
      <c r="O110" s="87"/>
      <c r="P110" s="218">
        <f>O110*H110</f>
        <v>0</v>
      </c>
      <c r="Q110" s="218">
        <v>0</v>
      </c>
      <c r="R110" s="218">
        <f>Q110*H110</f>
        <v>0</v>
      </c>
      <c r="S110" s="218">
        <v>0</v>
      </c>
      <c r="T110" s="219">
        <f>S110*H110</f>
        <v>0</v>
      </c>
      <c r="U110" s="41"/>
      <c r="V110" s="41"/>
      <c r="W110" s="41"/>
      <c r="X110" s="41"/>
      <c r="Y110" s="41"/>
      <c r="Z110" s="41"/>
      <c r="AA110" s="41"/>
      <c r="AB110" s="41"/>
      <c r="AC110" s="41"/>
      <c r="AD110" s="41"/>
      <c r="AE110" s="41"/>
      <c r="AR110" s="220" t="s">
        <v>241</v>
      </c>
      <c r="AT110" s="220" t="s">
        <v>148</v>
      </c>
      <c r="AU110" s="220" t="s">
        <v>83</v>
      </c>
      <c r="AY110" s="20" t="s">
        <v>146</v>
      </c>
      <c r="BE110" s="221">
        <f>IF(N110="základní",J110,0)</f>
        <v>0</v>
      </c>
      <c r="BF110" s="221">
        <f>IF(N110="snížená",J110,0)</f>
        <v>0</v>
      </c>
      <c r="BG110" s="221">
        <f>IF(N110="zákl. přenesená",J110,0)</f>
        <v>0</v>
      </c>
      <c r="BH110" s="221">
        <f>IF(N110="sníž. přenesená",J110,0)</f>
        <v>0</v>
      </c>
      <c r="BI110" s="221">
        <f>IF(N110="nulová",J110,0)</f>
        <v>0</v>
      </c>
      <c r="BJ110" s="20" t="s">
        <v>81</v>
      </c>
      <c r="BK110" s="221">
        <f>ROUND(I110*H110,2)</f>
        <v>0</v>
      </c>
      <c r="BL110" s="20" t="s">
        <v>241</v>
      </c>
      <c r="BM110" s="220" t="s">
        <v>1639</v>
      </c>
    </row>
    <row r="111" s="2" customFormat="1" ht="16.5" customHeight="1">
      <c r="A111" s="41"/>
      <c r="B111" s="42"/>
      <c r="C111" s="208" t="s">
        <v>272</v>
      </c>
      <c r="D111" s="208" t="s">
        <v>148</v>
      </c>
      <c r="E111" s="209" t="s">
        <v>1640</v>
      </c>
      <c r="F111" s="210" t="s">
        <v>1641</v>
      </c>
      <c r="G111" s="211" t="s">
        <v>261</v>
      </c>
      <c r="H111" s="212">
        <v>460</v>
      </c>
      <c r="I111" s="213"/>
      <c r="J111" s="214">
        <f>ROUND(I111*H111,2)</f>
        <v>0</v>
      </c>
      <c r="K111" s="215"/>
      <c r="L111" s="47"/>
      <c r="M111" s="216" t="s">
        <v>19</v>
      </c>
      <c r="N111" s="217" t="s">
        <v>44</v>
      </c>
      <c r="O111" s="87"/>
      <c r="P111" s="218">
        <f>O111*H111</f>
        <v>0</v>
      </c>
      <c r="Q111" s="218">
        <v>0</v>
      </c>
      <c r="R111" s="218">
        <f>Q111*H111</f>
        <v>0</v>
      </c>
      <c r="S111" s="218">
        <v>0</v>
      </c>
      <c r="T111" s="219">
        <f>S111*H111</f>
        <v>0</v>
      </c>
      <c r="U111" s="41"/>
      <c r="V111" s="41"/>
      <c r="W111" s="41"/>
      <c r="X111" s="41"/>
      <c r="Y111" s="41"/>
      <c r="Z111" s="41"/>
      <c r="AA111" s="41"/>
      <c r="AB111" s="41"/>
      <c r="AC111" s="41"/>
      <c r="AD111" s="41"/>
      <c r="AE111" s="41"/>
      <c r="AR111" s="220" t="s">
        <v>241</v>
      </c>
      <c r="AT111" s="220" t="s">
        <v>148</v>
      </c>
      <c r="AU111" s="220" t="s">
        <v>83</v>
      </c>
      <c r="AY111" s="20" t="s">
        <v>146</v>
      </c>
      <c r="BE111" s="221">
        <f>IF(N111="základní",J111,0)</f>
        <v>0</v>
      </c>
      <c r="BF111" s="221">
        <f>IF(N111="snížená",J111,0)</f>
        <v>0</v>
      </c>
      <c r="BG111" s="221">
        <f>IF(N111="zákl. přenesená",J111,0)</f>
        <v>0</v>
      </c>
      <c r="BH111" s="221">
        <f>IF(N111="sníž. přenesená",J111,0)</f>
        <v>0</v>
      </c>
      <c r="BI111" s="221">
        <f>IF(N111="nulová",J111,0)</f>
        <v>0</v>
      </c>
      <c r="BJ111" s="20" t="s">
        <v>81</v>
      </c>
      <c r="BK111" s="221">
        <f>ROUND(I111*H111,2)</f>
        <v>0</v>
      </c>
      <c r="BL111" s="20" t="s">
        <v>241</v>
      </c>
      <c r="BM111" s="220" t="s">
        <v>1642</v>
      </c>
    </row>
    <row r="112" s="2" customFormat="1" ht="16.5" customHeight="1">
      <c r="A112" s="41"/>
      <c r="B112" s="42"/>
      <c r="C112" s="208" t="s">
        <v>7</v>
      </c>
      <c r="D112" s="208" t="s">
        <v>148</v>
      </c>
      <c r="E112" s="209" t="s">
        <v>1643</v>
      </c>
      <c r="F112" s="210" t="s">
        <v>1644</v>
      </c>
      <c r="G112" s="211" t="s">
        <v>269</v>
      </c>
      <c r="H112" s="212">
        <v>15</v>
      </c>
      <c r="I112" s="213"/>
      <c r="J112" s="214">
        <f>ROUND(I112*H112,2)</f>
        <v>0</v>
      </c>
      <c r="K112" s="215"/>
      <c r="L112" s="47"/>
      <c r="M112" s="216" t="s">
        <v>19</v>
      </c>
      <c r="N112" s="217" t="s">
        <v>44</v>
      </c>
      <c r="O112" s="87"/>
      <c r="P112" s="218">
        <f>O112*H112</f>
        <v>0</v>
      </c>
      <c r="Q112" s="218">
        <v>0</v>
      </c>
      <c r="R112" s="218">
        <f>Q112*H112</f>
        <v>0</v>
      </c>
      <c r="S112" s="218">
        <v>0</v>
      </c>
      <c r="T112" s="219">
        <f>S112*H112</f>
        <v>0</v>
      </c>
      <c r="U112" s="41"/>
      <c r="V112" s="41"/>
      <c r="W112" s="41"/>
      <c r="X112" s="41"/>
      <c r="Y112" s="41"/>
      <c r="Z112" s="41"/>
      <c r="AA112" s="41"/>
      <c r="AB112" s="41"/>
      <c r="AC112" s="41"/>
      <c r="AD112" s="41"/>
      <c r="AE112" s="41"/>
      <c r="AR112" s="220" t="s">
        <v>241</v>
      </c>
      <c r="AT112" s="220" t="s">
        <v>148</v>
      </c>
      <c r="AU112" s="220" t="s">
        <v>83</v>
      </c>
      <c r="AY112" s="20" t="s">
        <v>146</v>
      </c>
      <c r="BE112" s="221">
        <f>IF(N112="základní",J112,0)</f>
        <v>0</v>
      </c>
      <c r="BF112" s="221">
        <f>IF(N112="snížená",J112,0)</f>
        <v>0</v>
      </c>
      <c r="BG112" s="221">
        <f>IF(N112="zákl. přenesená",J112,0)</f>
        <v>0</v>
      </c>
      <c r="BH112" s="221">
        <f>IF(N112="sníž. přenesená",J112,0)</f>
        <v>0</v>
      </c>
      <c r="BI112" s="221">
        <f>IF(N112="nulová",J112,0)</f>
        <v>0</v>
      </c>
      <c r="BJ112" s="20" t="s">
        <v>81</v>
      </c>
      <c r="BK112" s="221">
        <f>ROUND(I112*H112,2)</f>
        <v>0</v>
      </c>
      <c r="BL112" s="20" t="s">
        <v>241</v>
      </c>
      <c r="BM112" s="220" t="s">
        <v>1645</v>
      </c>
    </row>
    <row r="113" s="2" customFormat="1" ht="16.5" customHeight="1">
      <c r="A113" s="41"/>
      <c r="B113" s="42"/>
      <c r="C113" s="208" t="s">
        <v>281</v>
      </c>
      <c r="D113" s="208" t="s">
        <v>148</v>
      </c>
      <c r="E113" s="209" t="s">
        <v>1646</v>
      </c>
      <c r="F113" s="210" t="s">
        <v>1647</v>
      </c>
      <c r="G113" s="211" t="s">
        <v>181</v>
      </c>
      <c r="H113" s="212">
        <v>6</v>
      </c>
      <c r="I113" s="213"/>
      <c r="J113" s="214">
        <f>ROUND(I113*H113,2)</f>
        <v>0</v>
      </c>
      <c r="K113" s="215"/>
      <c r="L113" s="47"/>
      <c r="M113" s="216" t="s">
        <v>19</v>
      </c>
      <c r="N113" s="217" t="s">
        <v>44</v>
      </c>
      <c r="O113" s="87"/>
      <c r="P113" s="218">
        <f>O113*H113</f>
        <v>0</v>
      </c>
      <c r="Q113" s="218">
        <v>0</v>
      </c>
      <c r="R113" s="218">
        <f>Q113*H113</f>
        <v>0</v>
      </c>
      <c r="S113" s="218">
        <v>0</v>
      </c>
      <c r="T113" s="219">
        <f>S113*H113</f>
        <v>0</v>
      </c>
      <c r="U113" s="41"/>
      <c r="V113" s="41"/>
      <c r="W113" s="41"/>
      <c r="X113" s="41"/>
      <c r="Y113" s="41"/>
      <c r="Z113" s="41"/>
      <c r="AA113" s="41"/>
      <c r="AB113" s="41"/>
      <c r="AC113" s="41"/>
      <c r="AD113" s="41"/>
      <c r="AE113" s="41"/>
      <c r="AR113" s="220" t="s">
        <v>241</v>
      </c>
      <c r="AT113" s="220" t="s">
        <v>148</v>
      </c>
      <c r="AU113" s="220" t="s">
        <v>83</v>
      </c>
      <c r="AY113" s="20" t="s">
        <v>146</v>
      </c>
      <c r="BE113" s="221">
        <f>IF(N113="základní",J113,0)</f>
        <v>0</v>
      </c>
      <c r="BF113" s="221">
        <f>IF(N113="snížená",J113,0)</f>
        <v>0</v>
      </c>
      <c r="BG113" s="221">
        <f>IF(N113="zákl. přenesená",J113,0)</f>
        <v>0</v>
      </c>
      <c r="BH113" s="221">
        <f>IF(N113="sníž. přenesená",J113,0)</f>
        <v>0</v>
      </c>
      <c r="BI113" s="221">
        <f>IF(N113="nulová",J113,0)</f>
        <v>0</v>
      </c>
      <c r="BJ113" s="20" t="s">
        <v>81</v>
      </c>
      <c r="BK113" s="221">
        <f>ROUND(I113*H113,2)</f>
        <v>0</v>
      </c>
      <c r="BL113" s="20" t="s">
        <v>241</v>
      </c>
      <c r="BM113" s="220" t="s">
        <v>1648</v>
      </c>
    </row>
    <row r="114" s="2" customFormat="1" ht="16.5" customHeight="1">
      <c r="A114" s="41"/>
      <c r="B114" s="42"/>
      <c r="C114" s="208" t="s">
        <v>288</v>
      </c>
      <c r="D114" s="208" t="s">
        <v>148</v>
      </c>
      <c r="E114" s="209" t="s">
        <v>1649</v>
      </c>
      <c r="F114" s="210" t="s">
        <v>1650</v>
      </c>
      <c r="G114" s="211" t="s">
        <v>181</v>
      </c>
      <c r="H114" s="212">
        <v>130</v>
      </c>
      <c r="I114" s="213"/>
      <c r="J114" s="214">
        <f>ROUND(I114*H114,2)</f>
        <v>0</v>
      </c>
      <c r="K114" s="215"/>
      <c r="L114" s="47"/>
      <c r="M114" s="216" t="s">
        <v>19</v>
      </c>
      <c r="N114" s="217" t="s">
        <v>44</v>
      </c>
      <c r="O114" s="87"/>
      <c r="P114" s="218">
        <f>O114*H114</f>
        <v>0</v>
      </c>
      <c r="Q114" s="218">
        <v>0</v>
      </c>
      <c r="R114" s="218">
        <f>Q114*H114</f>
        <v>0</v>
      </c>
      <c r="S114" s="218">
        <v>0</v>
      </c>
      <c r="T114" s="219">
        <f>S114*H114</f>
        <v>0</v>
      </c>
      <c r="U114" s="41"/>
      <c r="V114" s="41"/>
      <c r="W114" s="41"/>
      <c r="X114" s="41"/>
      <c r="Y114" s="41"/>
      <c r="Z114" s="41"/>
      <c r="AA114" s="41"/>
      <c r="AB114" s="41"/>
      <c r="AC114" s="41"/>
      <c r="AD114" s="41"/>
      <c r="AE114" s="41"/>
      <c r="AR114" s="220" t="s">
        <v>241</v>
      </c>
      <c r="AT114" s="220" t="s">
        <v>148</v>
      </c>
      <c r="AU114" s="220" t="s">
        <v>83</v>
      </c>
      <c r="AY114" s="20" t="s">
        <v>146</v>
      </c>
      <c r="BE114" s="221">
        <f>IF(N114="základní",J114,0)</f>
        <v>0</v>
      </c>
      <c r="BF114" s="221">
        <f>IF(N114="snížená",J114,0)</f>
        <v>0</v>
      </c>
      <c r="BG114" s="221">
        <f>IF(N114="zákl. přenesená",J114,0)</f>
        <v>0</v>
      </c>
      <c r="BH114" s="221">
        <f>IF(N114="sníž. přenesená",J114,0)</f>
        <v>0</v>
      </c>
      <c r="BI114" s="221">
        <f>IF(N114="nulová",J114,0)</f>
        <v>0</v>
      </c>
      <c r="BJ114" s="20" t="s">
        <v>81</v>
      </c>
      <c r="BK114" s="221">
        <f>ROUND(I114*H114,2)</f>
        <v>0</v>
      </c>
      <c r="BL114" s="20" t="s">
        <v>241</v>
      </c>
      <c r="BM114" s="220" t="s">
        <v>1651</v>
      </c>
    </row>
    <row r="115" s="2" customFormat="1" ht="16.5" customHeight="1">
      <c r="A115" s="41"/>
      <c r="B115" s="42"/>
      <c r="C115" s="208" t="s">
        <v>296</v>
      </c>
      <c r="D115" s="208" t="s">
        <v>148</v>
      </c>
      <c r="E115" s="209" t="s">
        <v>1652</v>
      </c>
      <c r="F115" s="210" t="s">
        <v>1653</v>
      </c>
      <c r="G115" s="211" t="s">
        <v>1654</v>
      </c>
      <c r="H115" s="212">
        <v>0.46000000000000002</v>
      </c>
      <c r="I115" s="213"/>
      <c r="J115" s="214">
        <f>ROUND(I115*H115,2)</f>
        <v>0</v>
      </c>
      <c r="K115" s="215"/>
      <c r="L115" s="47"/>
      <c r="M115" s="216" t="s">
        <v>19</v>
      </c>
      <c r="N115" s="217" t="s">
        <v>44</v>
      </c>
      <c r="O115" s="87"/>
      <c r="P115" s="218">
        <f>O115*H115</f>
        <v>0</v>
      </c>
      <c r="Q115" s="218">
        <v>0</v>
      </c>
      <c r="R115" s="218">
        <f>Q115*H115</f>
        <v>0</v>
      </c>
      <c r="S115" s="218">
        <v>0</v>
      </c>
      <c r="T115" s="219">
        <f>S115*H115</f>
        <v>0</v>
      </c>
      <c r="U115" s="41"/>
      <c r="V115" s="41"/>
      <c r="W115" s="41"/>
      <c r="X115" s="41"/>
      <c r="Y115" s="41"/>
      <c r="Z115" s="41"/>
      <c r="AA115" s="41"/>
      <c r="AB115" s="41"/>
      <c r="AC115" s="41"/>
      <c r="AD115" s="41"/>
      <c r="AE115" s="41"/>
      <c r="AR115" s="220" t="s">
        <v>241</v>
      </c>
      <c r="AT115" s="220" t="s">
        <v>148</v>
      </c>
      <c r="AU115" s="220" t="s">
        <v>83</v>
      </c>
      <c r="AY115" s="20" t="s">
        <v>146</v>
      </c>
      <c r="BE115" s="221">
        <f>IF(N115="základní",J115,0)</f>
        <v>0</v>
      </c>
      <c r="BF115" s="221">
        <f>IF(N115="snížená",J115,0)</f>
        <v>0</v>
      </c>
      <c r="BG115" s="221">
        <f>IF(N115="zákl. přenesená",J115,0)</f>
        <v>0</v>
      </c>
      <c r="BH115" s="221">
        <f>IF(N115="sníž. přenesená",J115,0)</f>
        <v>0</v>
      </c>
      <c r="BI115" s="221">
        <f>IF(N115="nulová",J115,0)</f>
        <v>0</v>
      </c>
      <c r="BJ115" s="20" t="s">
        <v>81</v>
      </c>
      <c r="BK115" s="221">
        <f>ROUND(I115*H115,2)</f>
        <v>0</v>
      </c>
      <c r="BL115" s="20" t="s">
        <v>241</v>
      </c>
      <c r="BM115" s="220" t="s">
        <v>1655</v>
      </c>
    </row>
    <row r="116" s="2" customFormat="1" ht="16.5" customHeight="1">
      <c r="A116" s="41"/>
      <c r="B116" s="42"/>
      <c r="C116" s="208" t="s">
        <v>302</v>
      </c>
      <c r="D116" s="208" t="s">
        <v>148</v>
      </c>
      <c r="E116" s="209" t="s">
        <v>1656</v>
      </c>
      <c r="F116" s="210" t="s">
        <v>1657</v>
      </c>
      <c r="G116" s="211" t="s">
        <v>261</v>
      </c>
      <c r="H116" s="212">
        <v>460</v>
      </c>
      <c r="I116" s="213"/>
      <c r="J116" s="214">
        <f>ROUND(I116*H116,2)</f>
        <v>0</v>
      </c>
      <c r="K116" s="215"/>
      <c r="L116" s="47"/>
      <c r="M116" s="216" t="s">
        <v>19</v>
      </c>
      <c r="N116" s="217" t="s">
        <v>44</v>
      </c>
      <c r="O116" s="87"/>
      <c r="P116" s="218">
        <f>O116*H116</f>
        <v>0</v>
      </c>
      <c r="Q116" s="218">
        <v>0</v>
      </c>
      <c r="R116" s="218">
        <f>Q116*H116</f>
        <v>0</v>
      </c>
      <c r="S116" s="218">
        <v>0</v>
      </c>
      <c r="T116" s="219">
        <f>S116*H116</f>
        <v>0</v>
      </c>
      <c r="U116" s="41"/>
      <c r="V116" s="41"/>
      <c r="W116" s="41"/>
      <c r="X116" s="41"/>
      <c r="Y116" s="41"/>
      <c r="Z116" s="41"/>
      <c r="AA116" s="41"/>
      <c r="AB116" s="41"/>
      <c r="AC116" s="41"/>
      <c r="AD116" s="41"/>
      <c r="AE116" s="41"/>
      <c r="AR116" s="220" t="s">
        <v>241</v>
      </c>
      <c r="AT116" s="220" t="s">
        <v>148</v>
      </c>
      <c r="AU116" s="220" t="s">
        <v>83</v>
      </c>
      <c r="AY116" s="20" t="s">
        <v>146</v>
      </c>
      <c r="BE116" s="221">
        <f>IF(N116="základní",J116,0)</f>
        <v>0</v>
      </c>
      <c r="BF116" s="221">
        <f>IF(N116="snížená",J116,0)</f>
        <v>0</v>
      </c>
      <c r="BG116" s="221">
        <f>IF(N116="zákl. přenesená",J116,0)</f>
        <v>0</v>
      </c>
      <c r="BH116" s="221">
        <f>IF(N116="sníž. přenesená",J116,0)</f>
        <v>0</v>
      </c>
      <c r="BI116" s="221">
        <f>IF(N116="nulová",J116,0)</f>
        <v>0</v>
      </c>
      <c r="BJ116" s="20" t="s">
        <v>81</v>
      </c>
      <c r="BK116" s="221">
        <f>ROUND(I116*H116,2)</f>
        <v>0</v>
      </c>
      <c r="BL116" s="20" t="s">
        <v>241</v>
      </c>
      <c r="BM116" s="220" t="s">
        <v>1658</v>
      </c>
    </row>
    <row r="117" s="12" customFormat="1" ht="22.8" customHeight="1">
      <c r="A117" s="12"/>
      <c r="B117" s="192"/>
      <c r="C117" s="193"/>
      <c r="D117" s="194" t="s">
        <v>72</v>
      </c>
      <c r="E117" s="206" t="s">
        <v>1659</v>
      </c>
      <c r="F117" s="206" t="s">
        <v>1660</v>
      </c>
      <c r="G117" s="193"/>
      <c r="H117" s="193"/>
      <c r="I117" s="196"/>
      <c r="J117" s="207">
        <f>BK117</f>
        <v>0</v>
      </c>
      <c r="K117" s="193"/>
      <c r="L117" s="198"/>
      <c r="M117" s="199"/>
      <c r="N117" s="200"/>
      <c r="O117" s="200"/>
      <c r="P117" s="201">
        <f>SUM(P118:P121)</f>
        <v>0</v>
      </c>
      <c r="Q117" s="200"/>
      <c r="R117" s="201">
        <f>SUM(R118:R121)</f>
        <v>0</v>
      </c>
      <c r="S117" s="200"/>
      <c r="T117" s="202">
        <f>SUM(T118:T121)</f>
        <v>0</v>
      </c>
      <c r="U117" s="12"/>
      <c r="V117" s="12"/>
      <c r="W117" s="12"/>
      <c r="X117" s="12"/>
      <c r="Y117" s="12"/>
      <c r="Z117" s="12"/>
      <c r="AA117" s="12"/>
      <c r="AB117" s="12"/>
      <c r="AC117" s="12"/>
      <c r="AD117" s="12"/>
      <c r="AE117" s="12"/>
      <c r="AR117" s="203" t="s">
        <v>83</v>
      </c>
      <c r="AT117" s="204" t="s">
        <v>72</v>
      </c>
      <c r="AU117" s="204" t="s">
        <v>81</v>
      </c>
      <c r="AY117" s="203" t="s">
        <v>146</v>
      </c>
      <c r="BK117" s="205">
        <f>SUM(BK118:BK121)</f>
        <v>0</v>
      </c>
    </row>
    <row r="118" s="2" customFormat="1" ht="16.5" customHeight="1">
      <c r="A118" s="41"/>
      <c r="B118" s="42"/>
      <c r="C118" s="208" t="s">
        <v>307</v>
      </c>
      <c r="D118" s="208" t="s">
        <v>148</v>
      </c>
      <c r="E118" s="209" t="s">
        <v>273</v>
      </c>
      <c r="F118" s="210" t="s">
        <v>1661</v>
      </c>
      <c r="G118" s="211" t="s">
        <v>269</v>
      </c>
      <c r="H118" s="212">
        <v>15</v>
      </c>
      <c r="I118" s="213"/>
      <c r="J118" s="214">
        <f>ROUND(I118*H118,2)</f>
        <v>0</v>
      </c>
      <c r="K118" s="215"/>
      <c r="L118" s="47"/>
      <c r="M118" s="216" t="s">
        <v>19</v>
      </c>
      <c r="N118" s="217" t="s">
        <v>44</v>
      </c>
      <c r="O118" s="87"/>
      <c r="P118" s="218">
        <f>O118*H118</f>
        <v>0</v>
      </c>
      <c r="Q118" s="218">
        <v>0</v>
      </c>
      <c r="R118" s="218">
        <f>Q118*H118</f>
        <v>0</v>
      </c>
      <c r="S118" s="218">
        <v>0</v>
      </c>
      <c r="T118" s="219">
        <f>S118*H118</f>
        <v>0</v>
      </c>
      <c r="U118" s="41"/>
      <c r="V118" s="41"/>
      <c r="W118" s="41"/>
      <c r="X118" s="41"/>
      <c r="Y118" s="41"/>
      <c r="Z118" s="41"/>
      <c r="AA118" s="41"/>
      <c r="AB118" s="41"/>
      <c r="AC118" s="41"/>
      <c r="AD118" s="41"/>
      <c r="AE118" s="41"/>
      <c r="AR118" s="220" t="s">
        <v>241</v>
      </c>
      <c r="AT118" s="220" t="s">
        <v>148</v>
      </c>
      <c r="AU118" s="220" t="s">
        <v>83</v>
      </c>
      <c r="AY118" s="20" t="s">
        <v>146</v>
      </c>
      <c r="BE118" s="221">
        <f>IF(N118="základní",J118,0)</f>
        <v>0</v>
      </c>
      <c r="BF118" s="221">
        <f>IF(N118="snížená",J118,0)</f>
        <v>0</v>
      </c>
      <c r="BG118" s="221">
        <f>IF(N118="zákl. přenesená",J118,0)</f>
        <v>0</v>
      </c>
      <c r="BH118" s="221">
        <f>IF(N118="sníž. přenesená",J118,0)</f>
        <v>0</v>
      </c>
      <c r="BI118" s="221">
        <f>IF(N118="nulová",J118,0)</f>
        <v>0</v>
      </c>
      <c r="BJ118" s="20" t="s">
        <v>81</v>
      </c>
      <c r="BK118" s="221">
        <f>ROUND(I118*H118,2)</f>
        <v>0</v>
      </c>
      <c r="BL118" s="20" t="s">
        <v>241</v>
      </c>
      <c r="BM118" s="220" t="s">
        <v>1662</v>
      </c>
    </row>
    <row r="119" s="2" customFormat="1" ht="16.5" customHeight="1">
      <c r="A119" s="41"/>
      <c r="B119" s="42"/>
      <c r="C119" s="208" t="s">
        <v>312</v>
      </c>
      <c r="D119" s="208" t="s">
        <v>148</v>
      </c>
      <c r="E119" s="209" t="s">
        <v>1170</v>
      </c>
      <c r="F119" s="210" t="s">
        <v>1663</v>
      </c>
      <c r="G119" s="211" t="s">
        <v>269</v>
      </c>
      <c r="H119" s="212">
        <v>15</v>
      </c>
      <c r="I119" s="213"/>
      <c r="J119" s="214">
        <f>ROUND(I119*H119,2)</f>
        <v>0</v>
      </c>
      <c r="K119" s="215"/>
      <c r="L119" s="47"/>
      <c r="M119" s="216" t="s">
        <v>19</v>
      </c>
      <c r="N119" s="217" t="s">
        <v>44</v>
      </c>
      <c r="O119" s="87"/>
      <c r="P119" s="218">
        <f>O119*H119</f>
        <v>0</v>
      </c>
      <c r="Q119" s="218">
        <v>0</v>
      </c>
      <c r="R119" s="218">
        <f>Q119*H119</f>
        <v>0</v>
      </c>
      <c r="S119" s="218">
        <v>0</v>
      </c>
      <c r="T119" s="219">
        <f>S119*H119</f>
        <v>0</v>
      </c>
      <c r="U119" s="41"/>
      <c r="V119" s="41"/>
      <c r="W119" s="41"/>
      <c r="X119" s="41"/>
      <c r="Y119" s="41"/>
      <c r="Z119" s="41"/>
      <c r="AA119" s="41"/>
      <c r="AB119" s="41"/>
      <c r="AC119" s="41"/>
      <c r="AD119" s="41"/>
      <c r="AE119" s="41"/>
      <c r="AR119" s="220" t="s">
        <v>241</v>
      </c>
      <c r="AT119" s="220" t="s">
        <v>148</v>
      </c>
      <c r="AU119" s="220" t="s">
        <v>83</v>
      </c>
      <c r="AY119" s="20" t="s">
        <v>146</v>
      </c>
      <c r="BE119" s="221">
        <f>IF(N119="základní",J119,0)</f>
        <v>0</v>
      </c>
      <c r="BF119" s="221">
        <f>IF(N119="snížená",J119,0)</f>
        <v>0</v>
      </c>
      <c r="BG119" s="221">
        <f>IF(N119="zákl. přenesená",J119,0)</f>
        <v>0</v>
      </c>
      <c r="BH119" s="221">
        <f>IF(N119="sníž. přenesená",J119,0)</f>
        <v>0</v>
      </c>
      <c r="BI119" s="221">
        <f>IF(N119="nulová",J119,0)</f>
        <v>0</v>
      </c>
      <c r="BJ119" s="20" t="s">
        <v>81</v>
      </c>
      <c r="BK119" s="221">
        <f>ROUND(I119*H119,2)</f>
        <v>0</v>
      </c>
      <c r="BL119" s="20" t="s">
        <v>241</v>
      </c>
      <c r="BM119" s="220" t="s">
        <v>1664</v>
      </c>
    </row>
    <row r="120" s="2" customFormat="1" ht="16.5" customHeight="1">
      <c r="A120" s="41"/>
      <c r="B120" s="42"/>
      <c r="C120" s="208" t="s">
        <v>317</v>
      </c>
      <c r="D120" s="208" t="s">
        <v>148</v>
      </c>
      <c r="E120" s="209" t="s">
        <v>1173</v>
      </c>
      <c r="F120" s="210" t="s">
        <v>1665</v>
      </c>
      <c r="G120" s="211" t="s">
        <v>269</v>
      </c>
      <c r="H120" s="212">
        <v>1</v>
      </c>
      <c r="I120" s="213"/>
      <c r="J120" s="214">
        <f>ROUND(I120*H120,2)</f>
        <v>0</v>
      </c>
      <c r="K120" s="215"/>
      <c r="L120" s="47"/>
      <c r="M120" s="216" t="s">
        <v>19</v>
      </c>
      <c r="N120" s="217" t="s">
        <v>44</v>
      </c>
      <c r="O120" s="87"/>
      <c r="P120" s="218">
        <f>O120*H120</f>
        <v>0</v>
      </c>
      <c r="Q120" s="218">
        <v>0</v>
      </c>
      <c r="R120" s="218">
        <f>Q120*H120</f>
        <v>0</v>
      </c>
      <c r="S120" s="218">
        <v>0</v>
      </c>
      <c r="T120" s="219">
        <f>S120*H120</f>
        <v>0</v>
      </c>
      <c r="U120" s="41"/>
      <c r="V120" s="41"/>
      <c r="W120" s="41"/>
      <c r="X120" s="41"/>
      <c r="Y120" s="41"/>
      <c r="Z120" s="41"/>
      <c r="AA120" s="41"/>
      <c r="AB120" s="41"/>
      <c r="AC120" s="41"/>
      <c r="AD120" s="41"/>
      <c r="AE120" s="41"/>
      <c r="AR120" s="220" t="s">
        <v>241</v>
      </c>
      <c r="AT120" s="220" t="s">
        <v>148</v>
      </c>
      <c r="AU120" s="220" t="s">
        <v>83</v>
      </c>
      <c r="AY120" s="20" t="s">
        <v>146</v>
      </c>
      <c r="BE120" s="221">
        <f>IF(N120="základní",J120,0)</f>
        <v>0</v>
      </c>
      <c r="BF120" s="221">
        <f>IF(N120="snížená",J120,0)</f>
        <v>0</v>
      </c>
      <c r="BG120" s="221">
        <f>IF(N120="zákl. přenesená",J120,0)</f>
        <v>0</v>
      </c>
      <c r="BH120" s="221">
        <f>IF(N120="sníž. přenesená",J120,0)</f>
        <v>0</v>
      </c>
      <c r="BI120" s="221">
        <f>IF(N120="nulová",J120,0)</f>
        <v>0</v>
      </c>
      <c r="BJ120" s="20" t="s">
        <v>81</v>
      </c>
      <c r="BK120" s="221">
        <f>ROUND(I120*H120,2)</f>
        <v>0</v>
      </c>
      <c r="BL120" s="20" t="s">
        <v>241</v>
      </c>
      <c r="BM120" s="220" t="s">
        <v>1666</v>
      </c>
    </row>
    <row r="121" s="2" customFormat="1" ht="16.5" customHeight="1">
      <c r="A121" s="41"/>
      <c r="B121" s="42"/>
      <c r="C121" s="208" t="s">
        <v>322</v>
      </c>
      <c r="D121" s="208" t="s">
        <v>148</v>
      </c>
      <c r="E121" s="209" t="s">
        <v>1667</v>
      </c>
      <c r="F121" s="210" t="s">
        <v>1668</v>
      </c>
      <c r="G121" s="211" t="s">
        <v>269</v>
      </c>
      <c r="H121" s="212">
        <v>1</v>
      </c>
      <c r="I121" s="213"/>
      <c r="J121" s="214">
        <f>ROUND(I121*H121,2)</f>
        <v>0</v>
      </c>
      <c r="K121" s="215"/>
      <c r="L121" s="47"/>
      <c r="M121" s="216" t="s">
        <v>19</v>
      </c>
      <c r="N121" s="217" t="s">
        <v>44</v>
      </c>
      <c r="O121" s="87"/>
      <c r="P121" s="218">
        <f>O121*H121</f>
        <v>0</v>
      </c>
      <c r="Q121" s="218">
        <v>0</v>
      </c>
      <c r="R121" s="218">
        <f>Q121*H121</f>
        <v>0</v>
      </c>
      <c r="S121" s="218">
        <v>0</v>
      </c>
      <c r="T121" s="219">
        <f>S121*H121</f>
        <v>0</v>
      </c>
      <c r="U121" s="41"/>
      <c r="V121" s="41"/>
      <c r="W121" s="41"/>
      <c r="X121" s="41"/>
      <c r="Y121" s="41"/>
      <c r="Z121" s="41"/>
      <c r="AA121" s="41"/>
      <c r="AB121" s="41"/>
      <c r="AC121" s="41"/>
      <c r="AD121" s="41"/>
      <c r="AE121" s="41"/>
      <c r="AR121" s="220" t="s">
        <v>241</v>
      </c>
      <c r="AT121" s="220" t="s">
        <v>148</v>
      </c>
      <c r="AU121" s="220" t="s">
        <v>83</v>
      </c>
      <c r="AY121" s="20" t="s">
        <v>146</v>
      </c>
      <c r="BE121" s="221">
        <f>IF(N121="základní",J121,0)</f>
        <v>0</v>
      </c>
      <c r="BF121" s="221">
        <f>IF(N121="snížená",J121,0)</f>
        <v>0</v>
      </c>
      <c r="BG121" s="221">
        <f>IF(N121="zákl. přenesená",J121,0)</f>
        <v>0</v>
      </c>
      <c r="BH121" s="221">
        <f>IF(N121="sníž. přenesená",J121,0)</f>
        <v>0</v>
      </c>
      <c r="BI121" s="221">
        <f>IF(N121="nulová",J121,0)</f>
        <v>0</v>
      </c>
      <c r="BJ121" s="20" t="s">
        <v>81</v>
      </c>
      <c r="BK121" s="221">
        <f>ROUND(I121*H121,2)</f>
        <v>0</v>
      </c>
      <c r="BL121" s="20" t="s">
        <v>241</v>
      </c>
      <c r="BM121" s="220" t="s">
        <v>1669</v>
      </c>
    </row>
    <row r="122" s="12" customFormat="1" ht="22.8" customHeight="1">
      <c r="A122" s="12"/>
      <c r="B122" s="192"/>
      <c r="C122" s="193"/>
      <c r="D122" s="194" t="s">
        <v>72</v>
      </c>
      <c r="E122" s="206" t="s">
        <v>1670</v>
      </c>
      <c r="F122" s="206" t="s">
        <v>1671</v>
      </c>
      <c r="G122" s="193"/>
      <c r="H122" s="193"/>
      <c r="I122" s="196"/>
      <c r="J122" s="207">
        <f>BK122</f>
        <v>0</v>
      </c>
      <c r="K122" s="193"/>
      <c r="L122" s="198"/>
      <c r="M122" s="199"/>
      <c r="N122" s="200"/>
      <c r="O122" s="200"/>
      <c r="P122" s="201">
        <f>SUM(P123:P124)</f>
        <v>0</v>
      </c>
      <c r="Q122" s="200"/>
      <c r="R122" s="201">
        <f>SUM(R123:R124)</f>
        <v>0</v>
      </c>
      <c r="S122" s="200"/>
      <c r="T122" s="202">
        <f>SUM(T123:T124)</f>
        <v>0</v>
      </c>
      <c r="U122" s="12"/>
      <c r="V122" s="12"/>
      <c r="W122" s="12"/>
      <c r="X122" s="12"/>
      <c r="Y122" s="12"/>
      <c r="Z122" s="12"/>
      <c r="AA122" s="12"/>
      <c r="AB122" s="12"/>
      <c r="AC122" s="12"/>
      <c r="AD122" s="12"/>
      <c r="AE122" s="12"/>
      <c r="AR122" s="203" t="s">
        <v>83</v>
      </c>
      <c r="AT122" s="204" t="s">
        <v>72</v>
      </c>
      <c r="AU122" s="204" t="s">
        <v>81</v>
      </c>
      <c r="AY122" s="203" t="s">
        <v>146</v>
      </c>
      <c r="BK122" s="205">
        <f>SUM(BK123:BK124)</f>
        <v>0</v>
      </c>
    </row>
    <row r="123" s="2" customFormat="1" ht="16.5" customHeight="1">
      <c r="A123" s="41"/>
      <c r="B123" s="42"/>
      <c r="C123" s="208" t="s">
        <v>328</v>
      </c>
      <c r="D123" s="208" t="s">
        <v>148</v>
      </c>
      <c r="E123" s="209" t="s">
        <v>1672</v>
      </c>
      <c r="F123" s="210" t="s">
        <v>1673</v>
      </c>
      <c r="G123" s="211" t="s">
        <v>269</v>
      </c>
      <c r="H123" s="212">
        <v>15</v>
      </c>
      <c r="I123" s="213"/>
      <c r="J123" s="214">
        <f>ROUND(I123*H123,2)</f>
        <v>0</v>
      </c>
      <c r="K123" s="215"/>
      <c r="L123" s="47"/>
      <c r="M123" s="216" t="s">
        <v>19</v>
      </c>
      <c r="N123" s="217" t="s">
        <v>44</v>
      </c>
      <c r="O123" s="87"/>
      <c r="P123" s="218">
        <f>O123*H123</f>
        <v>0</v>
      </c>
      <c r="Q123" s="218">
        <v>0</v>
      </c>
      <c r="R123" s="218">
        <f>Q123*H123</f>
        <v>0</v>
      </c>
      <c r="S123" s="218">
        <v>0</v>
      </c>
      <c r="T123" s="219">
        <f>S123*H123</f>
        <v>0</v>
      </c>
      <c r="U123" s="41"/>
      <c r="V123" s="41"/>
      <c r="W123" s="41"/>
      <c r="X123" s="41"/>
      <c r="Y123" s="41"/>
      <c r="Z123" s="41"/>
      <c r="AA123" s="41"/>
      <c r="AB123" s="41"/>
      <c r="AC123" s="41"/>
      <c r="AD123" s="41"/>
      <c r="AE123" s="41"/>
      <c r="AR123" s="220" t="s">
        <v>241</v>
      </c>
      <c r="AT123" s="220" t="s">
        <v>148</v>
      </c>
      <c r="AU123" s="220" t="s">
        <v>83</v>
      </c>
      <c r="AY123" s="20" t="s">
        <v>146</v>
      </c>
      <c r="BE123" s="221">
        <f>IF(N123="základní",J123,0)</f>
        <v>0</v>
      </c>
      <c r="BF123" s="221">
        <f>IF(N123="snížená",J123,0)</f>
        <v>0</v>
      </c>
      <c r="BG123" s="221">
        <f>IF(N123="zákl. přenesená",J123,0)</f>
        <v>0</v>
      </c>
      <c r="BH123" s="221">
        <f>IF(N123="sníž. přenesená",J123,0)</f>
        <v>0</v>
      </c>
      <c r="BI123" s="221">
        <f>IF(N123="nulová",J123,0)</f>
        <v>0</v>
      </c>
      <c r="BJ123" s="20" t="s">
        <v>81</v>
      </c>
      <c r="BK123" s="221">
        <f>ROUND(I123*H123,2)</f>
        <v>0</v>
      </c>
      <c r="BL123" s="20" t="s">
        <v>241</v>
      </c>
      <c r="BM123" s="220" t="s">
        <v>1674</v>
      </c>
    </row>
    <row r="124" s="2" customFormat="1" ht="16.5" customHeight="1">
      <c r="A124" s="41"/>
      <c r="B124" s="42"/>
      <c r="C124" s="208" t="s">
        <v>333</v>
      </c>
      <c r="D124" s="208" t="s">
        <v>148</v>
      </c>
      <c r="E124" s="209" t="s">
        <v>1675</v>
      </c>
      <c r="F124" s="210" t="s">
        <v>1676</v>
      </c>
      <c r="G124" s="211" t="s">
        <v>269</v>
      </c>
      <c r="H124" s="212">
        <v>15</v>
      </c>
      <c r="I124" s="213"/>
      <c r="J124" s="214">
        <f>ROUND(I124*H124,2)</f>
        <v>0</v>
      </c>
      <c r="K124" s="215"/>
      <c r="L124" s="47"/>
      <c r="M124" s="287" t="s">
        <v>19</v>
      </c>
      <c r="N124" s="288" t="s">
        <v>44</v>
      </c>
      <c r="O124" s="274"/>
      <c r="P124" s="289">
        <f>O124*H124</f>
        <v>0</v>
      </c>
      <c r="Q124" s="289">
        <v>0</v>
      </c>
      <c r="R124" s="289">
        <f>Q124*H124</f>
        <v>0</v>
      </c>
      <c r="S124" s="289">
        <v>0</v>
      </c>
      <c r="T124" s="290">
        <f>S124*H124</f>
        <v>0</v>
      </c>
      <c r="U124" s="41"/>
      <c r="V124" s="41"/>
      <c r="W124" s="41"/>
      <c r="X124" s="41"/>
      <c r="Y124" s="41"/>
      <c r="Z124" s="41"/>
      <c r="AA124" s="41"/>
      <c r="AB124" s="41"/>
      <c r="AC124" s="41"/>
      <c r="AD124" s="41"/>
      <c r="AE124" s="41"/>
      <c r="AR124" s="220" t="s">
        <v>241</v>
      </c>
      <c r="AT124" s="220" t="s">
        <v>148</v>
      </c>
      <c r="AU124" s="220" t="s">
        <v>83</v>
      </c>
      <c r="AY124" s="20" t="s">
        <v>146</v>
      </c>
      <c r="BE124" s="221">
        <f>IF(N124="základní",J124,0)</f>
        <v>0</v>
      </c>
      <c r="BF124" s="221">
        <f>IF(N124="snížená",J124,0)</f>
        <v>0</v>
      </c>
      <c r="BG124" s="221">
        <f>IF(N124="zákl. přenesená",J124,0)</f>
        <v>0</v>
      </c>
      <c r="BH124" s="221">
        <f>IF(N124="sníž. přenesená",J124,0)</f>
        <v>0</v>
      </c>
      <c r="BI124" s="221">
        <f>IF(N124="nulová",J124,0)</f>
        <v>0</v>
      </c>
      <c r="BJ124" s="20" t="s">
        <v>81</v>
      </c>
      <c r="BK124" s="221">
        <f>ROUND(I124*H124,2)</f>
        <v>0</v>
      </c>
      <c r="BL124" s="20" t="s">
        <v>241</v>
      </c>
      <c r="BM124" s="220" t="s">
        <v>1677</v>
      </c>
    </row>
    <row r="125" s="2" customFormat="1" ht="6.96" customHeight="1">
      <c r="A125" s="41"/>
      <c r="B125" s="62"/>
      <c r="C125" s="63"/>
      <c r="D125" s="63"/>
      <c r="E125" s="63"/>
      <c r="F125" s="63"/>
      <c r="G125" s="63"/>
      <c r="H125" s="63"/>
      <c r="I125" s="63"/>
      <c r="J125" s="63"/>
      <c r="K125" s="63"/>
      <c r="L125" s="47"/>
      <c r="M125" s="41"/>
      <c r="O125" s="41"/>
      <c r="P125" s="41"/>
      <c r="Q125" s="41"/>
      <c r="R125" s="41"/>
      <c r="S125" s="41"/>
      <c r="T125" s="41"/>
      <c r="U125" s="41"/>
      <c r="V125" s="41"/>
      <c r="W125" s="41"/>
      <c r="X125" s="41"/>
      <c r="Y125" s="41"/>
      <c r="Z125" s="41"/>
      <c r="AA125" s="41"/>
      <c r="AB125" s="41"/>
      <c r="AC125" s="41"/>
      <c r="AD125" s="41"/>
      <c r="AE125" s="41"/>
    </row>
  </sheetData>
  <sheetProtection sheet="1" autoFilter="0" formatColumns="0" formatRows="0" objects="1" scenarios="1" spinCount="100000" saltValue="TVn+d3MUr705Id11YpydmPi3Dvhlbl89Ub9I6qPR+qsSSkWft/XnFAj/lMfnWli6YyaRY5SCXqVpYXHek1fMtA==" hashValue="l95iZb8kknaldgJMxwOlN/CEVd0bcWunEDaGqajYYuh7yaYIbvWaeUg0+yQyyU3vRhxi/L9SrHaFp7H+QMN7hw==" algorithmName="SHA-512" password="CC35"/>
  <autoFilter ref="C85:K124"/>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104</v>
      </c>
    </row>
    <row r="3" s="1" customFormat="1" ht="6.96" customHeight="1">
      <c r="B3" s="131"/>
      <c r="C3" s="132"/>
      <c r="D3" s="132"/>
      <c r="E3" s="132"/>
      <c r="F3" s="132"/>
      <c r="G3" s="132"/>
      <c r="H3" s="132"/>
      <c r="I3" s="132"/>
      <c r="J3" s="132"/>
      <c r="K3" s="132"/>
      <c r="L3" s="23"/>
      <c r="AT3" s="20" t="s">
        <v>83</v>
      </c>
    </row>
    <row r="4" s="1" customFormat="1" ht="24.96" customHeight="1">
      <c r="B4" s="23"/>
      <c r="D4" s="133" t="s">
        <v>115</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Nové Město na Moravě, Centrum služeb a řemesel ul. Soškova inv. město, rev. 9/24</v>
      </c>
      <c r="F7" s="135"/>
      <c r="G7" s="135"/>
      <c r="H7" s="135"/>
      <c r="L7" s="23"/>
    </row>
    <row r="8" s="2" customFormat="1" ht="12" customHeight="1">
      <c r="A8" s="41"/>
      <c r="B8" s="47"/>
      <c r="C8" s="41"/>
      <c r="D8" s="135" t="s">
        <v>116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1678</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23. 11. 2021</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34</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37</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39</v>
      </c>
      <c r="E30" s="41"/>
      <c r="F30" s="41"/>
      <c r="G30" s="41"/>
      <c r="H30" s="41"/>
      <c r="I30" s="41"/>
      <c r="J30" s="147">
        <f>ROUND(J84,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41</v>
      </c>
      <c r="G32" s="41"/>
      <c r="H32" s="41"/>
      <c r="I32" s="148" t="s">
        <v>40</v>
      </c>
      <c r="J32" s="148" t="s">
        <v>42</v>
      </c>
      <c r="K32" s="41"/>
      <c r="L32" s="137"/>
      <c r="S32" s="41"/>
      <c r="T32" s="41"/>
      <c r="U32" s="41"/>
      <c r="V32" s="41"/>
      <c r="W32" s="41"/>
      <c r="X32" s="41"/>
      <c r="Y32" s="41"/>
      <c r="Z32" s="41"/>
      <c r="AA32" s="41"/>
      <c r="AB32" s="41"/>
      <c r="AC32" s="41"/>
      <c r="AD32" s="41"/>
      <c r="AE32" s="41"/>
    </row>
    <row r="33" s="2" customFormat="1" ht="14.4" customHeight="1">
      <c r="A33" s="41"/>
      <c r="B33" s="47"/>
      <c r="C33" s="41"/>
      <c r="D33" s="149" t="s">
        <v>43</v>
      </c>
      <c r="E33" s="135" t="s">
        <v>44</v>
      </c>
      <c r="F33" s="150">
        <f>ROUND((SUM(BE84:BE112)),  2)</f>
        <v>0</v>
      </c>
      <c r="G33" s="41"/>
      <c r="H33" s="41"/>
      <c r="I33" s="151">
        <v>0.20999999999999999</v>
      </c>
      <c r="J33" s="150">
        <f>ROUND(((SUM(BE84:BE112))*I33),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45</v>
      </c>
      <c r="F34" s="150">
        <f>ROUND((SUM(BF84:BF112)),  2)</f>
        <v>0</v>
      </c>
      <c r="G34" s="41"/>
      <c r="H34" s="41"/>
      <c r="I34" s="151">
        <v>0.14999999999999999</v>
      </c>
      <c r="J34" s="150">
        <f>ROUND(((SUM(BF84:BF112))*I34),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46</v>
      </c>
      <c r="F35" s="150">
        <f>ROUND((SUM(BG84:BG112)),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47</v>
      </c>
      <c r="F36" s="150">
        <f>ROUND((SUM(BH84:BH112)),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48</v>
      </c>
      <c r="F37" s="150">
        <f>ROUND((SUM(BI84:BI112)),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49</v>
      </c>
      <c r="E39" s="154"/>
      <c r="F39" s="154"/>
      <c r="G39" s="155" t="s">
        <v>50</v>
      </c>
      <c r="H39" s="156" t="s">
        <v>51</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118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Nové Město na Moravě, Centrum služeb a řemesel ul. Soškova inv. město, rev. 9/24</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116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402 - Metropolitní síť</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Nové Město na Moravě</v>
      </c>
      <c r="G52" s="43"/>
      <c r="H52" s="43"/>
      <c r="I52" s="35" t="s">
        <v>23</v>
      </c>
      <c r="J52" s="75" t="str">
        <f>IF(J12="","",J12)</f>
        <v>23. 11. 2021</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Město Nové Město na Moravě</v>
      </c>
      <c r="G54" s="43"/>
      <c r="H54" s="43"/>
      <c r="I54" s="35" t="s">
        <v>31</v>
      </c>
      <c r="J54" s="39" t="str">
        <f>E21</f>
        <v>Ing. Josef Novotný AQA-CLEAN</v>
      </c>
      <c r="K54" s="43"/>
      <c r="L54" s="137"/>
      <c r="S54" s="41"/>
      <c r="T54" s="41"/>
      <c r="U54" s="41"/>
      <c r="V54" s="41"/>
      <c r="W54" s="41"/>
      <c r="X54" s="41"/>
      <c r="Y54" s="41"/>
      <c r="Z54" s="41"/>
      <c r="AA54" s="41"/>
      <c r="AB54" s="41"/>
      <c r="AC54" s="41"/>
      <c r="AD54" s="41"/>
      <c r="AE54" s="41"/>
    </row>
    <row r="55" s="2" customFormat="1" ht="25.65" customHeight="1">
      <c r="A55" s="41"/>
      <c r="B55" s="42"/>
      <c r="C55" s="35" t="s">
        <v>29</v>
      </c>
      <c r="D55" s="43"/>
      <c r="E55" s="43"/>
      <c r="F55" s="30" t="str">
        <f>IF(E18="","",E18)</f>
        <v>Vyplň údaj</v>
      </c>
      <c r="G55" s="43"/>
      <c r="H55" s="43"/>
      <c r="I55" s="35" t="s">
        <v>36</v>
      </c>
      <c r="J55" s="39" t="str">
        <f>E24</f>
        <v>Ing. Josef Novotný AQA-CLEAN</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119</v>
      </c>
      <c r="D57" s="165"/>
      <c r="E57" s="165"/>
      <c r="F57" s="165"/>
      <c r="G57" s="165"/>
      <c r="H57" s="165"/>
      <c r="I57" s="165"/>
      <c r="J57" s="166" t="s">
        <v>120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71</v>
      </c>
      <c r="D59" s="43"/>
      <c r="E59" s="43"/>
      <c r="F59" s="43"/>
      <c r="G59" s="43"/>
      <c r="H59" s="43"/>
      <c r="I59" s="43"/>
      <c r="J59" s="105">
        <f>J84</f>
        <v>0</v>
      </c>
      <c r="K59" s="43"/>
      <c r="L59" s="137"/>
      <c r="S59" s="41"/>
      <c r="T59" s="41"/>
      <c r="U59" s="41"/>
      <c r="V59" s="41"/>
      <c r="W59" s="41"/>
      <c r="X59" s="41"/>
      <c r="Y59" s="41"/>
      <c r="Z59" s="41"/>
      <c r="AA59" s="41"/>
      <c r="AB59" s="41"/>
      <c r="AC59" s="41"/>
      <c r="AD59" s="41"/>
      <c r="AE59" s="41"/>
      <c r="AU59" s="20" t="s">
        <v>121</v>
      </c>
    </row>
    <row r="60" s="9" customFormat="1" ht="24.96" customHeight="1">
      <c r="A60" s="9"/>
      <c r="B60" s="168"/>
      <c r="C60" s="169"/>
      <c r="D60" s="170" t="s">
        <v>1196</v>
      </c>
      <c r="E60" s="171"/>
      <c r="F60" s="171"/>
      <c r="G60" s="171"/>
      <c r="H60" s="171"/>
      <c r="I60" s="171"/>
      <c r="J60" s="172">
        <f>J85</f>
        <v>0</v>
      </c>
      <c r="K60" s="169"/>
      <c r="L60" s="173"/>
      <c r="S60" s="9"/>
      <c r="T60" s="9"/>
      <c r="U60" s="9"/>
      <c r="V60" s="9"/>
      <c r="W60" s="9"/>
      <c r="X60" s="9"/>
      <c r="Y60" s="9"/>
      <c r="Z60" s="9"/>
      <c r="AA60" s="9"/>
      <c r="AB60" s="9"/>
      <c r="AC60" s="9"/>
      <c r="AD60" s="9"/>
      <c r="AE60" s="9"/>
    </row>
    <row r="61" s="10" customFormat="1" ht="19.92" customHeight="1">
      <c r="A61" s="10"/>
      <c r="B61" s="174"/>
      <c r="C61" s="175"/>
      <c r="D61" s="176" t="s">
        <v>1570</v>
      </c>
      <c r="E61" s="177"/>
      <c r="F61" s="177"/>
      <c r="G61" s="177"/>
      <c r="H61" s="177"/>
      <c r="I61" s="177"/>
      <c r="J61" s="178">
        <f>J86</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1571</v>
      </c>
      <c r="E62" s="177"/>
      <c r="F62" s="177"/>
      <c r="G62" s="177"/>
      <c r="H62" s="177"/>
      <c r="I62" s="177"/>
      <c r="J62" s="178">
        <f>J93</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1572</v>
      </c>
      <c r="E63" s="177"/>
      <c r="F63" s="177"/>
      <c r="G63" s="177"/>
      <c r="H63" s="177"/>
      <c r="I63" s="177"/>
      <c r="J63" s="178">
        <f>J97</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1573</v>
      </c>
      <c r="E64" s="177"/>
      <c r="F64" s="177"/>
      <c r="G64" s="177"/>
      <c r="H64" s="177"/>
      <c r="I64" s="177"/>
      <c r="J64" s="178">
        <f>J103</f>
        <v>0</v>
      </c>
      <c r="K64" s="175"/>
      <c r="L64" s="179"/>
      <c r="S64" s="10"/>
      <c r="T64" s="10"/>
      <c r="U64" s="10"/>
      <c r="V64" s="10"/>
      <c r="W64" s="10"/>
      <c r="X64" s="10"/>
      <c r="Y64" s="10"/>
      <c r="Z64" s="10"/>
      <c r="AA64" s="10"/>
      <c r="AB64" s="10"/>
      <c r="AC64" s="10"/>
      <c r="AD64" s="10"/>
      <c r="AE64" s="10"/>
    </row>
    <row r="65" s="2" customFormat="1" ht="21.84" customHeight="1">
      <c r="A65" s="41"/>
      <c r="B65" s="42"/>
      <c r="C65" s="43"/>
      <c r="D65" s="43"/>
      <c r="E65" s="43"/>
      <c r="F65" s="43"/>
      <c r="G65" s="43"/>
      <c r="H65" s="43"/>
      <c r="I65" s="43"/>
      <c r="J65" s="43"/>
      <c r="K65" s="43"/>
      <c r="L65" s="137"/>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37"/>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37"/>
      <c r="S70" s="41"/>
      <c r="T70" s="41"/>
      <c r="U70" s="41"/>
      <c r="V70" s="41"/>
      <c r="W70" s="41"/>
      <c r="X70" s="41"/>
      <c r="Y70" s="41"/>
      <c r="Z70" s="41"/>
      <c r="AA70" s="41"/>
      <c r="AB70" s="41"/>
      <c r="AC70" s="41"/>
      <c r="AD70" s="41"/>
      <c r="AE70" s="41"/>
    </row>
    <row r="71" s="2" customFormat="1" ht="24.96" customHeight="1">
      <c r="A71" s="41"/>
      <c r="B71" s="42"/>
      <c r="C71" s="26" t="s">
        <v>131</v>
      </c>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6.5" customHeight="1">
      <c r="A74" s="41"/>
      <c r="B74" s="42"/>
      <c r="C74" s="43"/>
      <c r="D74" s="43"/>
      <c r="E74" s="163" t="str">
        <f>E7</f>
        <v>Nové Město na Moravě, Centrum služeb a řemesel ul. Soškova inv. město, rev. 9/24</v>
      </c>
      <c r="F74" s="35"/>
      <c r="G74" s="35"/>
      <c r="H74" s="35"/>
      <c r="I74" s="43"/>
      <c r="J74" s="43"/>
      <c r="K74" s="43"/>
      <c r="L74" s="137"/>
      <c r="S74" s="41"/>
      <c r="T74" s="41"/>
      <c r="U74" s="41"/>
      <c r="V74" s="41"/>
      <c r="W74" s="41"/>
      <c r="X74" s="41"/>
      <c r="Y74" s="41"/>
      <c r="Z74" s="41"/>
      <c r="AA74" s="41"/>
      <c r="AB74" s="41"/>
      <c r="AC74" s="41"/>
      <c r="AD74" s="41"/>
      <c r="AE74" s="41"/>
    </row>
    <row r="75" s="2" customFormat="1" ht="12" customHeight="1">
      <c r="A75" s="41"/>
      <c r="B75" s="42"/>
      <c r="C75" s="35" t="s">
        <v>116</v>
      </c>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6.5" customHeight="1">
      <c r="A76" s="41"/>
      <c r="B76" s="42"/>
      <c r="C76" s="43"/>
      <c r="D76" s="43"/>
      <c r="E76" s="72" t="str">
        <f>E9</f>
        <v>SO 402 - Metropolitní síť</v>
      </c>
      <c r="F76" s="43"/>
      <c r="G76" s="43"/>
      <c r="H76" s="43"/>
      <c r="I76" s="43"/>
      <c r="J76" s="43"/>
      <c r="K76" s="43"/>
      <c r="L76" s="13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2" customHeight="1">
      <c r="A78" s="41"/>
      <c r="B78" s="42"/>
      <c r="C78" s="35" t="s">
        <v>21</v>
      </c>
      <c r="D78" s="43"/>
      <c r="E78" s="43"/>
      <c r="F78" s="30" t="str">
        <f>F12</f>
        <v>Nové Město na Moravě</v>
      </c>
      <c r="G78" s="43"/>
      <c r="H78" s="43"/>
      <c r="I78" s="35" t="s">
        <v>23</v>
      </c>
      <c r="J78" s="75" t="str">
        <f>IF(J12="","",J12)</f>
        <v>23. 11. 2021</v>
      </c>
      <c r="K78" s="43"/>
      <c r="L78" s="13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25.65" customHeight="1">
      <c r="A80" s="41"/>
      <c r="B80" s="42"/>
      <c r="C80" s="35" t="s">
        <v>25</v>
      </c>
      <c r="D80" s="43"/>
      <c r="E80" s="43"/>
      <c r="F80" s="30" t="str">
        <f>E15</f>
        <v>Město Nové Město na Moravě</v>
      </c>
      <c r="G80" s="43"/>
      <c r="H80" s="43"/>
      <c r="I80" s="35" t="s">
        <v>31</v>
      </c>
      <c r="J80" s="39" t="str">
        <f>E21</f>
        <v>Ing. Josef Novotný AQA-CLEAN</v>
      </c>
      <c r="K80" s="43"/>
      <c r="L80" s="137"/>
      <c r="S80" s="41"/>
      <c r="T80" s="41"/>
      <c r="U80" s="41"/>
      <c r="V80" s="41"/>
      <c r="W80" s="41"/>
      <c r="X80" s="41"/>
      <c r="Y80" s="41"/>
      <c r="Z80" s="41"/>
      <c r="AA80" s="41"/>
      <c r="AB80" s="41"/>
      <c r="AC80" s="41"/>
      <c r="AD80" s="41"/>
      <c r="AE80" s="41"/>
    </row>
    <row r="81" s="2" customFormat="1" ht="25.65" customHeight="1">
      <c r="A81" s="41"/>
      <c r="B81" s="42"/>
      <c r="C81" s="35" t="s">
        <v>29</v>
      </c>
      <c r="D81" s="43"/>
      <c r="E81" s="43"/>
      <c r="F81" s="30" t="str">
        <f>IF(E18="","",E18)</f>
        <v>Vyplň údaj</v>
      </c>
      <c r="G81" s="43"/>
      <c r="H81" s="43"/>
      <c r="I81" s="35" t="s">
        <v>36</v>
      </c>
      <c r="J81" s="39" t="str">
        <f>E24</f>
        <v>Ing. Josef Novotný AQA-CLEAN</v>
      </c>
      <c r="K81" s="43"/>
      <c r="L81" s="137"/>
      <c r="S81" s="41"/>
      <c r="T81" s="41"/>
      <c r="U81" s="41"/>
      <c r="V81" s="41"/>
      <c r="W81" s="41"/>
      <c r="X81" s="41"/>
      <c r="Y81" s="41"/>
      <c r="Z81" s="41"/>
      <c r="AA81" s="41"/>
      <c r="AB81" s="41"/>
      <c r="AC81" s="41"/>
      <c r="AD81" s="41"/>
      <c r="AE81" s="41"/>
    </row>
    <row r="82" s="2" customFormat="1" ht="10.32" customHeight="1">
      <c r="A82" s="41"/>
      <c r="B82" s="42"/>
      <c r="C82" s="43"/>
      <c r="D82" s="43"/>
      <c r="E82" s="43"/>
      <c r="F82" s="43"/>
      <c r="G82" s="43"/>
      <c r="H82" s="43"/>
      <c r="I82" s="43"/>
      <c r="J82" s="43"/>
      <c r="K82" s="43"/>
      <c r="L82" s="137"/>
      <c r="S82" s="41"/>
      <c r="T82" s="41"/>
      <c r="U82" s="41"/>
      <c r="V82" s="41"/>
      <c r="W82" s="41"/>
      <c r="X82" s="41"/>
      <c r="Y82" s="41"/>
      <c r="Z82" s="41"/>
      <c r="AA82" s="41"/>
      <c r="AB82" s="41"/>
      <c r="AC82" s="41"/>
      <c r="AD82" s="41"/>
      <c r="AE82" s="41"/>
    </row>
    <row r="83" s="11" customFormat="1" ht="29.28" customHeight="1">
      <c r="A83" s="180"/>
      <c r="B83" s="181"/>
      <c r="C83" s="182" t="s">
        <v>132</v>
      </c>
      <c r="D83" s="183" t="s">
        <v>58</v>
      </c>
      <c r="E83" s="183" t="s">
        <v>54</v>
      </c>
      <c r="F83" s="183" t="s">
        <v>55</v>
      </c>
      <c r="G83" s="183" t="s">
        <v>133</v>
      </c>
      <c r="H83" s="183" t="s">
        <v>134</v>
      </c>
      <c r="I83" s="183" t="s">
        <v>135</v>
      </c>
      <c r="J83" s="184" t="s">
        <v>120</v>
      </c>
      <c r="K83" s="185" t="s">
        <v>136</v>
      </c>
      <c r="L83" s="186"/>
      <c r="M83" s="95" t="s">
        <v>19</v>
      </c>
      <c r="N83" s="96" t="s">
        <v>43</v>
      </c>
      <c r="O83" s="96" t="s">
        <v>137</v>
      </c>
      <c r="P83" s="96" t="s">
        <v>138</v>
      </c>
      <c r="Q83" s="96" t="s">
        <v>139</v>
      </c>
      <c r="R83" s="96" t="s">
        <v>140</v>
      </c>
      <c r="S83" s="96" t="s">
        <v>141</v>
      </c>
      <c r="T83" s="97" t="s">
        <v>142</v>
      </c>
      <c r="U83" s="180"/>
      <c r="V83" s="180"/>
      <c r="W83" s="180"/>
      <c r="X83" s="180"/>
      <c r="Y83" s="180"/>
      <c r="Z83" s="180"/>
      <c r="AA83" s="180"/>
      <c r="AB83" s="180"/>
      <c r="AC83" s="180"/>
      <c r="AD83" s="180"/>
      <c r="AE83" s="180"/>
    </row>
    <row r="84" s="2" customFormat="1" ht="22.8" customHeight="1">
      <c r="A84" s="41"/>
      <c r="B84" s="42"/>
      <c r="C84" s="102" t="s">
        <v>143</v>
      </c>
      <c r="D84" s="43"/>
      <c r="E84" s="43"/>
      <c r="F84" s="43"/>
      <c r="G84" s="43"/>
      <c r="H84" s="43"/>
      <c r="I84" s="43"/>
      <c r="J84" s="187">
        <f>BK84</f>
        <v>0</v>
      </c>
      <c r="K84" s="43"/>
      <c r="L84" s="47"/>
      <c r="M84" s="98"/>
      <c r="N84" s="188"/>
      <c r="O84" s="99"/>
      <c r="P84" s="189">
        <f>P85</f>
        <v>0</v>
      </c>
      <c r="Q84" s="99"/>
      <c r="R84" s="189">
        <f>R85</f>
        <v>0</v>
      </c>
      <c r="S84" s="99"/>
      <c r="T84" s="190">
        <f>T85</f>
        <v>0</v>
      </c>
      <c r="U84" s="41"/>
      <c r="V84" s="41"/>
      <c r="W84" s="41"/>
      <c r="X84" s="41"/>
      <c r="Y84" s="41"/>
      <c r="Z84" s="41"/>
      <c r="AA84" s="41"/>
      <c r="AB84" s="41"/>
      <c r="AC84" s="41"/>
      <c r="AD84" s="41"/>
      <c r="AE84" s="41"/>
      <c r="AT84" s="20" t="s">
        <v>72</v>
      </c>
      <c r="AU84" s="20" t="s">
        <v>121</v>
      </c>
      <c r="BK84" s="191">
        <f>BK85</f>
        <v>0</v>
      </c>
    </row>
    <row r="85" s="12" customFormat="1" ht="25.92" customHeight="1">
      <c r="A85" s="12"/>
      <c r="B85" s="192"/>
      <c r="C85" s="193"/>
      <c r="D85" s="194" t="s">
        <v>72</v>
      </c>
      <c r="E85" s="195" t="s">
        <v>1332</v>
      </c>
      <c r="F85" s="195" t="s">
        <v>1333</v>
      </c>
      <c r="G85" s="193"/>
      <c r="H85" s="193"/>
      <c r="I85" s="196"/>
      <c r="J85" s="197">
        <f>BK85</f>
        <v>0</v>
      </c>
      <c r="K85" s="193"/>
      <c r="L85" s="198"/>
      <c r="M85" s="199"/>
      <c r="N85" s="200"/>
      <c r="O85" s="200"/>
      <c r="P85" s="201">
        <f>P86+P93+P97+P103</f>
        <v>0</v>
      </c>
      <c r="Q85" s="200"/>
      <c r="R85" s="201">
        <f>R86+R93+R97+R103</f>
        <v>0</v>
      </c>
      <c r="S85" s="200"/>
      <c r="T85" s="202">
        <f>T86+T93+T97+T103</f>
        <v>0</v>
      </c>
      <c r="U85" s="12"/>
      <c r="V85" s="12"/>
      <c r="W85" s="12"/>
      <c r="X85" s="12"/>
      <c r="Y85" s="12"/>
      <c r="Z85" s="12"/>
      <c r="AA85" s="12"/>
      <c r="AB85" s="12"/>
      <c r="AC85" s="12"/>
      <c r="AD85" s="12"/>
      <c r="AE85" s="12"/>
      <c r="AR85" s="203" t="s">
        <v>83</v>
      </c>
      <c r="AT85" s="204" t="s">
        <v>72</v>
      </c>
      <c r="AU85" s="204" t="s">
        <v>73</v>
      </c>
      <c r="AY85" s="203" t="s">
        <v>146</v>
      </c>
      <c r="BK85" s="205">
        <f>BK86+BK93+BK97+BK103</f>
        <v>0</v>
      </c>
    </row>
    <row r="86" s="12" customFormat="1" ht="22.8" customHeight="1">
      <c r="A86" s="12"/>
      <c r="B86" s="192"/>
      <c r="C86" s="193"/>
      <c r="D86" s="194" t="s">
        <v>72</v>
      </c>
      <c r="E86" s="206" t="s">
        <v>1576</v>
      </c>
      <c r="F86" s="206" t="s">
        <v>1577</v>
      </c>
      <c r="G86" s="193"/>
      <c r="H86" s="193"/>
      <c r="I86" s="196"/>
      <c r="J86" s="207">
        <f>BK86</f>
        <v>0</v>
      </c>
      <c r="K86" s="193"/>
      <c r="L86" s="198"/>
      <c r="M86" s="199"/>
      <c r="N86" s="200"/>
      <c r="O86" s="200"/>
      <c r="P86" s="201">
        <f>SUM(P87:P92)</f>
        <v>0</v>
      </c>
      <c r="Q86" s="200"/>
      <c r="R86" s="201">
        <f>SUM(R87:R92)</f>
        <v>0</v>
      </c>
      <c r="S86" s="200"/>
      <c r="T86" s="202">
        <f>SUM(T87:T92)</f>
        <v>0</v>
      </c>
      <c r="U86" s="12"/>
      <c r="V86" s="12"/>
      <c r="W86" s="12"/>
      <c r="X86" s="12"/>
      <c r="Y86" s="12"/>
      <c r="Z86" s="12"/>
      <c r="AA86" s="12"/>
      <c r="AB86" s="12"/>
      <c r="AC86" s="12"/>
      <c r="AD86" s="12"/>
      <c r="AE86" s="12"/>
      <c r="AR86" s="203" t="s">
        <v>83</v>
      </c>
      <c r="AT86" s="204" t="s">
        <v>72</v>
      </c>
      <c r="AU86" s="204" t="s">
        <v>81</v>
      </c>
      <c r="AY86" s="203" t="s">
        <v>146</v>
      </c>
      <c r="BK86" s="205">
        <f>SUM(BK87:BK92)</f>
        <v>0</v>
      </c>
    </row>
    <row r="87" s="2" customFormat="1" ht="16.5" customHeight="1">
      <c r="A87" s="41"/>
      <c r="B87" s="42"/>
      <c r="C87" s="208" t="s">
        <v>81</v>
      </c>
      <c r="D87" s="208" t="s">
        <v>148</v>
      </c>
      <c r="E87" s="209" t="s">
        <v>273</v>
      </c>
      <c r="F87" s="210" t="s">
        <v>1679</v>
      </c>
      <c r="G87" s="211" t="s">
        <v>261</v>
      </c>
      <c r="H87" s="212">
        <v>620</v>
      </c>
      <c r="I87" s="213"/>
      <c r="J87" s="214">
        <f>ROUND(I87*H87,2)</f>
        <v>0</v>
      </c>
      <c r="K87" s="215"/>
      <c r="L87" s="47"/>
      <c r="M87" s="216" t="s">
        <v>19</v>
      </c>
      <c r="N87" s="217" t="s">
        <v>44</v>
      </c>
      <c r="O87" s="87"/>
      <c r="P87" s="218">
        <f>O87*H87</f>
        <v>0</v>
      </c>
      <c r="Q87" s="218">
        <v>0</v>
      </c>
      <c r="R87" s="218">
        <f>Q87*H87</f>
        <v>0</v>
      </c>
      <c r="S87" s="218">
        <v>0</v>
      </c>
      <c r="T87" s="219">
        <f>S87*H87</f>
        <v>0</v>
      </c>
      <c r="U87" s="41"/>
      <c r="V87" s="41"/>
      <c r="W87" s="41"/>
      <c r="X87" s="41"/>
      <c r="Y87" s="41"/>
      <c r="Z87" s="41"/>
      <c r="AA87" s="41"/>
      <c r="AB87" s="41"/>
      <c r="AC87" s="41"/>
      <c r="AD87" s="41"/>
      <c r="AE87" s="41"/>
      <c r="AR87" s="220" t="s">
        <v>241</v>
      </c>
      <c r="AT87" s="220" t="s">
        <v>148</v>
      </c>
      <c r="AU87" s="220" t="s">
        <v>83</v>
      </c>
      <c r="AY87" s="20" t="s">
        <v>146</v>
      </c>
      <c r="BE87" s="221">
        <f>IF(N87="základní",J87,0)</f>
        <v>0</v>
      </c>
      <c r="BF87" s="221">
        <f>IF(N87="snížená",J87,0)</f>
        <v>0</v>
      </c>
      <c r="BG87" s="221">
        <f>IF(N87="zákl. přenesená",J87,0)</f>
        <v>0</v>
      </c>
      <c r="BH87" s="221">
        <f>IF(N87="sníž. přenesená",J87,0)</f>
        <v>0</v>
      </c>
      <c r="BI87" s="221">
        <f>IF(N87="nulová",J87,0)</f>
        <v>0</v>
      </c>
      <c r="BJ87" s="20" t="s">
        <v>81</v>
      </c>
      <c r="BK87" s="221">
        <f>ROUND(I87*H87,2)</f>
        <v>0</v>
      </c>
      <c r="BL87" s="20" t="s">
        <v>241</v>
      </c>
      <c r="BM87" s="220" t="s">
        <v>1680</v>
      </c>
    </row>
    <row r="88" s="2" customFormat="1" ht="16.5" customHeight="1">
      <c r="A88" s="41"/>
      <c r="B88" s="42"/>
      <c r="C88" s="208" t="s">
        <v>83</v>
      </c>
      <c r="D88" s="208" t="s">
        <v>148</v>
      </c>
      <c r="E88" s="209" t="s">
        <v>1170</v>
      </c>
      <c r="F88" s="210" t="s">
        <v>1681</v>
      </c>
      <c r="G88" s="211" t="s">
        <v>261</v>
      </c>
      <c r="H88" s="212">
        <v>3720</v>
      </c>
      <c r="I88" s="213"/>
      <c r="J88" s="214">
        <f>ROUND(I88*H88,2)</f>
        <v>0</v>
      </c>
      <c r="K88" s="215"/>
      <c r="L88" s="47"/>
      <c r="M88" s="216" t="s">
        <v>19</v>
      </c>
      <c r="N88" s="217" t="s">
        <v>44</v>
      </c>
      <c r="O88" s="87"/>
      <c r="P88" s="218">
        <f>O88*H88</f>
        <v>0</v>
      </c>
      <c r="Q88" s="218">
        <v>0</v>
      </c>
      <c r="R88" s="218">
        <f>Q88*H88</f>
        <v>0</v>
      </c>
      <c r="S88" s="218">
        <v>0</v>
      </c>
      <c r="T88" s="219">
        <f>S88*H88</f>
        <v>0</v>
      </c>
      <c r="U88" s="41"/>
      <c r="V88" s="41"/>
      <c r="W88" s="41"/>
      <c r="X88" s="41"/>
      <c r="Y88" s="41"/>
      <c r="Z88" s="41"/>
      <c r="AA88" s="41"/>
      <c r="AB88" s="41"/>
      <c r="AC88" s="41"/>
      <c r="AD88" s="41"/>
      <c r="AE88" s="41"/>
      <c r="AR88" s="220" t="s">
        <v>241</v>
      </c>
      <c r="AT88" s="220" t="s">
        <v>148</v>
      </c>
      <c r="AU88" s="220" t="s">
        <v>83</v>
      </c>
      <c r="AY88" s="20" t="s">
        <v>146</v>
      </c>
      <c r="BE88" s="221">
        <f>IF(N88="základní",J88,0)</f>
        <v>0</v>
      </c>
      <c r="BF88" s="221">
        <f>IF(N88="snížená",J88,0)</f>
        <v>0</v>
      </c>
      <c r="BG88" s="221">
        <f>IF(N88="zákl. přenesená",J88,0)</f>
        <v>0</v>
      </c>
      <c r="BH88" s="221">
        <f>IF(N88="sníž. přenesená",J88,0)</f>
        <v>0</v>
      </c>
      <c r="BI88" s="221">
        <f>IF(N88="nulová",J88,0)</f>
        <v>0</v>
      </c>
      <c r="BJ88" s="20" t="s">
        <v>81</v>
      </c>
      <c r="BK88" s="221">
        <f>ROUND(I88*H88,2)</f>
        <v>0</v>
      </c>
      <c r="BL88" s="20" t="s">
        <v>241</v>
      </c>
      <c r="BM88" s="220" t="s">
        <v>1682</v>
      </c>
    </row>
    <row r="89" s="2" customFormat="1" ht="16.5" customHeight="1">
      <c r="A89" s="41"/>
      <c r="B89" s="42"/>
      <c r="C89" s="208" t="s">
        <v>163</v>
      </c>
      <c r="D89" s="208" t="s">
        <v>148</v>
      </c>
      <c r="E89" s="209" t="s">
        <v>1173</v>
      </c>
      <c r="F89" s="210" t="s">
        <v>1683</v>
      </c>
      <c r="G89" s="211" t="s">
        <v>269</v>
      </c>
      <c r="H89" s="212">
        <v>11</v>
      </c>
      <c r="I89" s="213"/>
      <c r="J89" s="214">
        <f>ROUND(I89*H89,2)</f>
        <v>0</v>
      </c>
      <c r="K89" s="215"/>
      <c r="L89" s="47"/>
      <c r="M89" s="216" t="s">
        <v>19</v>
      </c>
      <c r="N89" s="217" t="s">
        <v>44</v>
      </c>
      <c r="O89" s="87"/>
      <c r="P89" s="218">
        <f>O89*H89</f>
        <v>0</v>
      </c>
      <c r="Q89" s="218">
        <v>0</v>
      </c>
      <c r="R89" s="218">
        <f>Q89*H89</f>
        <v>0</v>
      </c>
      <c r="S89" s="218">
        <v>0</v>
      </c>
      <c r="T89" s="219">
        <f>S89*H89</f>
        <v>0</v>
      </c>
      <c r="U89" s="41"/>
      <c r="V89" s="41"/>
      <c r="W89" s="41"/>
      <c r="X89" s="41"/>
      <c r="Y89" s="41"/>
      <c r="Z89" s="41"/>
      <c r="AA89" s="41"/>
      <c r="AB89" s="41"/>
      <c r="AC89" s="41"/>
      <c r="AD89" s="41"/>
      <c r="AE89" s="41"/>
      <c r="AR89" s="220" t="s">
        <v>241</v>
      </c>
      <c r="AT89" s="220" t="s">
        <v>148</v>
      </c>
      <c r="AU89" s="220" t="s">
        <v>83</v>
      </c>
      <c r="AY89" s="20" t="s">
        <v>146</v>
      </c>
      <c r="BE89" s="221">
        <f>IF(N89="základní",J89,0)</f>
        <v>0</v>
      </c>
      <c r="BF89" s="221">
        <f>IF(N89="snížená",J89,0)</f>
        <v>0</v>
      </c>
      <c r="BG89" s="221">
        <f>IF(N89="zákl. přenesená",J89,0)</f>
        <v>0</v>
      </c>
      <c r="BH89" s="221">
        <f>IF(N89="sníž. přenesená",J89,0)</f>
        <v>0</v>
      </c>
      <c r="BI89" s="221">
        <f>IF(N89="nulová",J89,0)</f>
        <v>0</v>
      </c>
      <c r="BJ89" s="20" t="s">
        <v>81</v>
      </c>
      <c r="BK89" s="221">
        <f>ROUND(I89*H89,2)</f>
        <v>0</v>
      </c>
      <c r="BL89" s="20" t="s">
        <v>241</v>
      </c>
      <c r="BM89" s="220" t="s">
        <v>1684</v>
      </c>
    </row>
    <row r="90" s="2" customFormat="1" ht="16.5" customHeight="1">
      <c r="A90" s="41"/>
      <c r="B90" s="42"/>
      <c r="C90" s="208" t="s">
        <v>152</v>
      </c>
      <c r="D90" s="208" t="s">
        <v>148</v>
      </c>
      <c r="E90" s="209" t="s">
        <v>1667</v>
      </c>
      <c r="F90" s="210" t="s">
        <v>1685</v>
      </c>
      <c r="G90" s="211" t="s">
        <v>269</v>
      </c>
      <c r="H90" s="212">
        <v>3</v>
      </c>
      <c r="I90" s="213"/>
      <c r="J90" s="214">
        <f>ROUND(I90*H90,2)</f>
        <v>0</v>
      </c>
      <c r="K90" s="215"/>
      <c r="L90" s="47"/>
      <c r="M90" s="216" t="s">
        <v>19</v>
      </c>
      <c r="N90" s="217" t="s">
        <v>44</v>
      </c>
      <c r="O90" s="87"/>
      <c r="P90" s="218">
        <f>O90*H90</f>
        <v>0</v>
      </c>
      <c r="Q90" s="218">
        <v>0</v>
      </c>
      <c r="R90" s="218">
        <f>Q90*H90</f>
        <v>0</v>
      </c>
      <c r="S90" s="218">
        <v>0</v>
      </c>
      <c r="T90" s="219">
        <f>S90*H90</f>
        <v>0</v>
      </c>
      <c r="U90" s="41"/>
      <c r="V90" s="41"/>
      <c r="W90" s="41"/>
      <c r="X90" s="41"/>
      <c r="Y90" s="41"/>
      <c r="Z90" s="41"/>
      <c r="AA90" s="41"/>
      <c r="AB90" s="41"/>
      <c r="AC90" s="41"/>
      <c r="AD90" s="41"/>
      <c r="AE90" s="41"/>
      <c r="AR90" s="220" t="s">
        <v>241</v>
      </c>
      <c r="AT90" s="220" t="s">
        <v>148</v>
      </c>
      <c r="AU90" s="220" t="s">
        <v>83</v>
      </c>
      <c r="AY90" s="20" t="s">
        <v>146</v>
      </c>
      <c r="BE90" s="221">
        <f>IF(N90="základní",J90,0)</f>
        <v>0</v>
      </c>
      <c r="BF90" s="221">
        <f>IF(N90="snížená",J90,0)</f>
        <v>0</v>
      </c>
      <c r="BG90" s="221">
        <f>IF(N90="zákl. přenesená",J90,0)</f>
        <v>0</v>
      </c>
      <c r="BH90" s="221">
        <f>IF(N90="sníž. přenesená",J90,0)</f>
        <v>0</v>
      </c>
      <c r="BI90" s="221">
        <f>IF(N90="nulová",J90,0)</f>
        <v>0</v>
      </c>
      <c r="BJ90" s="20" t="s">
        <v>81</v>
      </c>
      <c r="BK90" s="221">
        <f>ROUND(I90*H90,2)</f>
        <v>0</v>
      </c>
      <c r="BL90" s="20" t="s">
        <v>241</v>
      </c>
      <c r="BM90" s="220" t="s">
        <v>1686</v>
      </c>
    </row>
    <row r="91" s="2" customFormat="1" ht="16.5" customHeight="1">
      <c r="A91" s="41"/>
      <c r="B91" s="42"/>
      <c r="C91" s="208" t="s">
        <v>173</v>
      </c>
      <c r="D91" s="208" t="s">
        <v>148</v>
      </c>
      <c r="E91" s="209" t="s">
        <v>1369</v>
      </c>
      <c r="F91" s="210" t="s">
        <v>1687</v>
      </c>
      <c r="G91" s="211" t="s">
        <v>1312</v>
      </c>
      <c r="H91" s="212">
        <v>1</v>
      </c>
      <c r="I91" s="213"/>
      <c r="J91" s="214">
        <f>ROUND(I91*H91,2)</f>
        <v>0</v>
      </c>
      <c r="K91" s="215"/>
      <c r="L91" s="47"/>
      <c r="M91" s="216" t="s">
        <v>19</v>
      </c>
      <c r="N91" s="217" t="s">
        <v>44</v>
      </c>
      <c r="O91" s="87"/>
      <c r="P91" s="218">
        <f>O91*H91</f>
        <v>0</v>
      </c>
      <c r="Q91" s="218">
        <v>0</v>
      </c>
      <c r="R91" s="218">
        <f>Q91*H91</f>
        <v>0</v>
      </c>
      <c r="S91" s="218">
        <v>0</v>
      </c>
      <c r="T91" s="219">
        <f>S91*H91</f>
        <v>0</v>
      </c>
      <c r="U91" s="41"/>
      <c r="V91" s="41"/>
      <c r="W91" s="41"/>
      <c r="X91" s="41"/>
      <c r="Y91" s="41"/>
      <c r="Z91" s="41"/>
      <c r="AA91" s="41"/>
      <c r="AB91" s="41"/>
      <c r="AC91" s="41"/>
      <c r="AD91" s="41"/>
      <c r="AE91" s="41"/>
      <c r="AR91" s="220" t="s">
        <v>241</v>
      </c>
      <c r="AT91" s="220" t="s">
        <v>148</v>
      </c>
      <c r="AU91" s="220" t="s">
        <v>83</v>
      </c>
      <c r="AY91" s="20" t="s">
        <v>146</v>
      </c>
      <c r="BE91" s="221">
        <f>IF(N91="základní",J91,0)</f>
        <v>0</v>
      </c>
      <c r="BF91" s="221">
        <f>IF(N91="snížená",J91,0)</f>
        <v>0</v>
      </c>
      <c r="BG91" s="221">
        <f>IF(N91="zákl. přenesená",J91,0)</f>
        <v>0</v>
      </c>
      <c r="BH91" s="221">
        <f>IF(N91="sníž. přenesená",J91,0)</f>
        <v>0</v>
      </c>
      <c r="BI91" s="221">
        <f>IF(N91="nulová",J91,0)</f>
        <v>0</v>
      </c>
      <c r="BJ91" s="20" t="s">
        <v>81</v>
      </c>
      <c r="BK91" s="221">
        <f>ROUND(I91*H91,2)</f>
        <v>0</v>
      </c>
      <c r="BL91" s="20" t="s">
        <v>241</v>
      </c>
      <c r="BM91" s="220" t="s">
        <v>1688</v>
      </c>
    </row>
    <row r="92" s="2" customFormat="1" ht="16.5" customHeight="1">
      <c r="A92" s="41"/>
      <c r="B92" s="42"/>
      <c r="C92" s="208" t="s">
        <v>178</v>
      </c>
      <c r="D92" s="208" t="s">
        <v>148</v>
      </c>
      <c r="E92" s="209" t="s">
        <v>1373</v>
      </c>
      <c r="F92" s="210" t="s">
        <v>1689</v>
      </c>
      <c r="G92" s="211" t="s">
        <v>261</v>
      </c>
      <c r="H92" s="212">
        <v>620</v>
      </c>
      <c r="I92" s="213"/>
      <c r="J92" s="214">
        <f>ROUND(I92*H92,2)</f>
        <v>0</v>
      </c>
      <c r="K92" s="215"/>
      <c r="L92" s="47"/>
      <c r="M92" s="216" t="s">
        <v>19</v>
      </c>
      <c r="N92" s="217" t="s">
        <v>44</v>
      </c>
      <c r="O92" s="87"/>
      <c r="P92" s="218">
        <f>O92*H92</f>
        <v>0</v>
      </c>
      <c r="Q92" s="218">
        <v>0</v>
      </c>
      <c r="R92" s="218">
        <f>Q92*H92</f>
        <v>0</v>
      </c>
      <c r="S92" s="218">
        <v>0</v>
      </c>
      <c r="T92" s="219">
        <f>S92*H92</f>
        <v>0</v>
      </c>
      <c r="U92" s="41"/>
      <c r="V92" s="41"/>
      <c r="W92" s="41"/>
      <c r="X92" s="41"/>
      <c r="Y92" s="41"/>
      <c r="Z92" s="41"/>
      <c r="AA92" s="41"/>
      <c r="AB92" s="41"/>
      <c r="AC92" s="41"/>
      <c r="AD92" s="41"/>
      <c r="AE92" s="41"/>
      <c r="AR92" s="220" t="s">
        <v>241</v>
      </c>
      <c r="AT92" s="220" t="s">
        <v>148</v>
      </c>
      <c r="AU92" s="220" t="s">
        <v>83</v>
      </c>
      <c r="AY92" s="20" t="s">
        <v>146</v>
      </c>
      <c r="BE92" s="221">
        <f>IF(N92="základní",J92,0)</f>
        <v>0</v>
      </c>
      <c r="BF92" s="221">
        <f>IF(N92="snížená",J92,0)</f>
        <v>0</v>
      </c>
      <c r="BG92" s="221">
        <f>IF(N92="zákl. přenesená",J92,0)</f>
        <v>0</v>
      </c>
      <c r="BH92" s="221">
        <f>IF(N92="sníž. přenesená",J92,0)</f>
        <v>0</v>
      </c>
      <c r="BI92" s="221">
        <f>IF(N92="nulová",J92,0)</f>
        <v>0</v>
      </c>
      <c r="BJ92" s="20" t="s">
        <v>81</v>
      </c>
      <c r="BK92" s="221">
        <f>ROUND(I92*H92,2)</f>
        <v>0</v>
      </c>
      <c r="BL92" s="20" t="s">
        <v>241</v>
      </c>
      <c r="BM92" s="220" t="s">
        <v>1690</v>
      </c>
    </row>
    <row r="93" s="12" customFormat="1" ht="22.8" customHeight="1">
      <c r="A93" s="12"/>
      <c r="B93" s="192"/>
      <c r="C93" s="193"/>
      <c r="D93" s="194" t="s">
        <v>72</v>
      </c>
      <c r="E93" s="206" t="s">
        <v>1593</v>
      </c>
      <c r="F93" s="206" t="s">
        <v>1594</v>
      </c>
      <c r="G93" s="193"/>
      <c r="H93" s="193"/>
      <c r="I93" s="196"/>
      <c r="J93" s="207">
        <f>BK93</f>
        <v>0</v>
      </c>
      <c r="K93" s="193"/>
      <c r="L93" s="198"/>
      <c r="M93" s="199"/>
      <c r="N93" s="200"/>
      <c r="O93" s="200"/>
      <c r="P93" s="201">
        <f>SUM(P94:P96)</f>
        <v>0</v>
      </c>
      <c r="Q93" s="200"/>
      <c r="R93" s="201">
        <f>SUM(R94:R96)</f>
        <v>0</v>
      </c>
      <c r="S93" s="200"/>
      <c r="T93" s="202">
        <f>SUM(T94:T96)</f>
        <v>0</v>
      </c>
      <c r="U93" s="12"/>
      <c r="V93" s="12"/>
      <c r="W93" s="12"/>
      <c r="X93" s="12"/>
      <c r="Y93" s="12"/>
      <c r="Z93" s="12"/>
      <c r="AA93" s="12"/>
      <c r="AB93" s="12"/>
      <c r="AC93" s="12"/>
      <c r="AD93" s="12"/>
      <c r="AE93" s="12"/>
      <c r="AR93" s="203" t="s">
        <v>83</v>
      </c>
      <c r="AT93" s="204" t="s">
        <v>72</v>
      </c>
      <c r="AU93" s="204" t="s">
        <v>81</v>
      </c>
      <c r="AY93" s="203" t="s">
        <v>146</v>
      </c>
      <c r="BK93" s="205">
        <f>SUM(BK94:BK96)</f>
        <v>0</v>
      </c>
    </row>
    <row r="94" s="2" customFormat="1" ht="16.5" customHeight="1">
      <c r="A94" s="41"/>
      <c r="B94" s="42"/>
      <c r="C94" s="208" t="s">
        <v>190</v>
      </c>
      <c r="D94" s="208" t="s">
        <v>148</v>
      </c>
      <c r="E94" s="209" t="s">
        <v>1631</v>
      </c>
      <c r="F94" s="210" t="s">
        <v>1691</v>
      </c>
      <c r="G94" s="211" t="s">
        <v>181</v>
      </c>
      <c r="H94" s="212">
        <v>2</v>
      </c>
      <c r="I94" s="213"/>
      <c r="J94" s="214">
        <f>ROUND(I94*H94,2)</f>
        <v>0</v>
      </c>
      <c r="K94" s="215"/>
      <c r="L94" s="47"/>
      <c r="M94" s="216" t="s">
        <v>19</v>
      </c>
      <c r="N94" s="217" t="s">
        <v>44</v>
      </c>
      <c r="O94" s="87"/>
      <c r="P94" s="218">
        <f>O94*H94</f>
        <v>0</v>
      </c>
      <c r="Q94" s="218">
        <v>0</v>
      </c>
      <c r="R94" s="218">
        <f>Q94*H94</f>
        <v>0</v>
      </c>
      <c r="S94" s="218">
        <v>0</v>
      </c>
      <c r="T94" s="219">
        <f>S94*H94</f>
        <v>0</v>
      </c>
      <c r="U94" s="41"/>
      <c r="V94" s="41"/>
      <c r="W94" s="41"/>
      <c r="X94" s="41"/>
      <c r="Y94" s="41"/>
      <c r="Z94" s="41"/>
      <c r="AA94" s="41"/>
      <c r="AB94" s="41"/>
      <c r="AC94" s="41"/>
      <c r="AD94" s="41"/>
      <c r="AE94" s="41"/>
      <c r="AR94" s="220" t="s">
        <v>241</v>
      </c>
      <c r="AT94" s="220" t="s">
        <v>148</v>
      </c>
      <c r="AU94" s="220" t="s">
        <v>83</v>
      </c>
      <c r="AY94" s="20" t="s">
        <v>146</v>
      </c>
      <c r="BE94" s="221">
        <f>IF(N94="základní",J94,0)</f>
        <v>0</v>
      </c>
      <c r="BF94" s="221">
        <f>IF(N94="snížená",J94,0)</f>
        <v>0</v>
      </c>
      <c r="BG94" s="221">
        <f>IF(N94="zákl. přenesená",J94,0)</f>
        <v>0</v>
      </c>
      <c r="BH94" s="221">
        <f>IF(N94="sníž. přenesená",J94,0)</f>
        <v>0</v>
      </c>
      <c r="BI94" s="221">
        <f>IF(N94="nulová",J94,0)</f>
        <v>0</v>
      </c>
      <c r="BJ94" s="20" t="s">
        <v>81</v>
      </c>
      <c r="BK94" s="221">
        <f>ROUND(I94*H94,2)</f>
        <v>0</v>
      </c>
      <c r="BL94" s="20" t="s">
        <v>241</v>
      </c>
      <c r="BM94" s="220" t="s">
        <v>1692</v>
      </c>
    </row>
    <row r="95" s="2" customFormat="1" ht="16.5" customHeight="1">
      <c r="A95" s="41"/>
      <c r="B95" s="42"/>
      <c r="C95" s="208" t="s">
        <v>196</v>
      </c>
      <c r="D95" s="208" t="s">
        <v>148</v>
      </c>
      <c r="E95" s="209" t="s">
        <v>1634</v>
      </c>
      <c r="F95" s="210" t="s">
        <v>1693</v>
      </c>
      <c r="G95" s="211" t="s">
        <v>261</v>
      </c>
      <c r="H95" s="212">
        <v>620</v>
      </c>
      <c r="I95" s="213"/>
      <c r="J95" s="214">
        <f>ROUND(I95*H95,2)</f>
        <v>0</v>
      </c>
      <c r="K95" s="215"/>
      <c r="L95" s="47"/>
      <c r="M95" s="216" t="s">
        <v>19</v>
      </c>
      <c r="N95" s="217" t="s">
        <v>44</v>
      </c>
      <c r="O95" s="87"/>
      <c r="P95" s="218">
        <f>O95*H95</f>
        <v>0</v>
      </c>
      <c r="Q95" s="218">
        <v>0</v>
      </c>
      <c r="R95" s="218">
        <f>Q95*H95</f>
        <v>0</v>
      </c>
      <c r="S95" s="218">
        <v>0</v>
      </c>
      <c r="T95" s="219">
        <f>S95*H95</f>
        <v>0</v>
      </c>
      <c r="U95" s="41"/>
      <c r="V95" s="41"/>
      <c r="W95" s="41"/>
      <c r="X95" s="41"/>
      <c r="Y95" s="41"/>
      <c r="Z95" s="41"/>
      <c r="AA95" s="41"/>
      <c r="AB95" s="41"/>
      <c r="AC95" s="41"/>
      <c r="AD95" s="41"/>
      <c r="AE95" s="41"/>
      <c r="AR95" s="220" t="s">
        <v>241</v>
      </c>
      <c r="AT95" s="220" t="s">
        <v>148</v>
      </c>
      <c r="AU95" s="220" t="s">
        <v>83</v>
      </c>
      <c r="AY95" s="20" t="s">
        <v>146</v>
      </c>
      <c r="BE95" s="221">
        <f>IF(N95="základní",J95,0)</f>
        <v>0</v>
      </c>
      <c r="BF95" s="221">
        <f>IF(N95="snížená",J95,0)</f>
        <v>0</v>
      </c>
      <c r="BG95" s="221">
        <f>IF(N95="zákl. přenesená",J95,0)</f>
        <v>0</v>
      </c>
      <c r="BH95" s="221">
        <f>IF(N95="sníž. přenesená",J95,0)</f>
        <v>0</v>
      </c>
      <c r="BI95" s="221">
        <f>IF(N95="nulová",J95,0)</f>
        <v>0</v>
      </c>
      <c r="BJ95" s="20" t="s">
        <v>81</v>
      </c>
      <c r="BK95" s="221">
        <f>ROUND(I95*H95,2)</f>
        <v>0</v>
      </c>
      <c r="BL95" s="20" t="s">
        <v>241</v>
      </c>
      <c r="BM95" s="220" t="s">
        <v>1694</v>
      </c>
    </row>
    <row r="96" s="2" customFormat="1" ht="16.5" customHeight="1">
      <c r="A96" s="41"/>
      <c r="B96" s="42"/>
      <c r="C96" s="208" t="s">
        <v>203</v>
      </c>
      <c r="D96" s="208" t="s">
        <v>148</v>
      </c>
      <c r="E96" s="209" t="s">
        <v>1637</v>
      </c>
      <c r="F96" s="210" t="s">
        <v>1695</v>
      </c>
      <c r="G96" s="211" t="s">
        <v>181</v>
      </c>
      <c r="H96" s="212">
        <v>43.399999999999999</v>
      </c>
      <c r="I96" s="213"/>
      <c r="J96" s="214">
        <f>ROUND(I96*H96,2)</f>
        <v>0</v>
      </c>
      <c r="K96" s="215"/>
      <c r="L96" s="47"/>
      <c r="M96" s="216" t="s">
        <v>19</v>
      </c>
      <c r="N96" s="217" t="s">
        <v>44</v>
      </c>
      <c r="O96" s="87"/>
      <c r="P96" s="218">
        <f>O96*H96</f>
        <v>0</v>
      </c>
      <c r="Q96" s="218">
        <v>0</v>
      </c>
      <c r="R96" s="218">
        <f>Q96*H96</f>
        <v>0</v>
      </c>
      <c r="S96" s="218">
        <v>0</v>
      </c>
      <c r="T96" s="219">
        <f>S96*H96</f>
        <v>0</v>
      </c>
      <c r="U96" s="41"/>
      <c r="V96" s="41"/>
      <c r="W96" s="41"/>
      <c r="X96" s="41"/>
      <c r="Y96" s="41"/>
      <c r="Z96" s="41"/>
      <c r="AA96" s="41"/>
      <c r="AB96" s="41"/>
      <c r="AC96" s="41"/>
      <c r="AD96" s="41"/>
      <c r="AE96" s="41"/>
      <c r="AR96" s="220" t="s">
        <v>241</v>
      </c>
      <c r="AT96" s="220" t="s">
        <v>148</v>
      </c>
      <c r="AU96" s="220" t="s">
        <v>83</v>
      </c>
      <c r="AY96" s="20" t="s">
        <v>146</v>
      </c>
      <c r="BE96" s="221">
        <f>IF(N96="základní",J96,0)</f>
        <v>0</v>
      </c>
      <c r="BF96" s="221">
        <f>IF(N96="snížená",J96,0)</f>
        <v>0</v>
      </c>
      <c r="BG96" s="221">
        <f>IF(N96="zákl. přenesená",J96,0)</f>
        <v>0</v>
      </c>
      <c r="BH96" s="221">
        <f>IF(N96="sníž. přenesená",J96,0)</f>
        <v>0</v>
      </c>
      <c r="BI96" s="221">
        <f>IF(N96="nulová",J96,0)</f>
        <v>0</v>
      </c>
      <c r="BJ96" s="20" t="s">
        <v>81</v>
      </c>
      <c r="BK96" s="221">
        <f>ROUND(I96*H96,2)</f>
        <v>0</v>
      </c>
      <c r="BL96" s="20" t="s">
        <v>241</v>
      </c>
      <c r="BM96" s="220" t="s">
        <v>1696</v>
      </c>
    </row>
    <row r="97" s="12" customFormat="1" ht="22.8" customHeight="1">
      <c r="A97" s="12"/>
      <c r="B97" s="192"/>
      <c r="C97" s="193"/>
      <c r="D97" s="194" t="s">
        <v>72</v>
      </c>
      <c r="E97" s="206" t="s">
        <v>1607</v>
      </c>
      <c r="F97" s="206" t="s">
        <v>1608</v>
      </c>
      <c r="G97" s="193"/>
      <c r="H97" s="193"/>
      <c r="I97" s="196"/>
      <c r="J97" s="207">
        <f>BK97</f>
        <v>0</v>
      </c>
      <c r="K97" s="193"/>
      <c r="L97" s="198"/>
      <c r="M97" s="199"/>
      <c r="N97" s="200"/>
      <c r="O97" s="200"/>
      <c r="P97" s="201">
        <f>SUM(P98:P102)</f>
        <v>0</v>
      </c>
      <c r="Q97" s="200"/>
      <c r="R97" s="201">
        <f>SUM(R98:R102)</f>
        <v>0</v>
      </c>
      <c r="S97" s="200"/>
      <c r="T97" s="202">
        <f>SUM(T98:T102)</f>
        <v>0</v>
      </c>
      <c r="U97" s="12"/>
      <c r="V97" s="12"/>
      <c r="W97" s="12"/>
      <c r="X97" s="12"/>
      <c r="Y97" s="12"/>
      <c r="Z97" s="12"/>
      <c r="AA97" s="12"/>
      <c r="AB97" s="12"/>
      <c r="AC97" s="12"/>
      <c r="AD97" s="12"/>
      <c r="AE97" s="12"/>
      <c r="AR97" s="203" t="s">
        <v>83</v>
      </c>
      <c r="AT97" s="204" t="s">
        <v>72</v>
      </c>
      <c r="AU97" s="204" t="s">
        <v>81</v>
      </c>
      <c r="AY97" s="203" t="s">
        <v>146</v>
      </c>
      <c r="BK97" s="205">
        <f>SUM(BK98:BK102)</f>
        <v>0</v>
      </c>
    </row>
    <row r="98" s="2" customFormat="1" ht="16.5" customHeight="1">
      <c r="A98" s="41"/>
      <c r="B98" s="42"/>
      <c r="C98" s="208" t="s">
        <v>209</v>
      </c>
      <c r="D98" s="208" t="s">
        <v>148</v>
      </c>
      <c r="E98" s="209" t="s">
        <v>1646</v>
      </c>
      <c r="F98" s="210" t="s">
        <v>1679</v>
      </c>
      <c r="G98" s="211" t="s">
        <v>261</v>
      </c>
      <c r="H98" s="212">
        <v>620</v>
      </c>
      <c r="I98" s="213"/>
      <c r="J98" s="214">
        <f>ROUND(I98*H98,2)</f>
        <v>0</v>
      </c>
      <c r="K98" s="215"/>
      <c r="L98" s="47"/>
      <c r="M98" s="216" t="s">
        <v>19</v>
      </c>
      <c r="N98" s="217" t="s">
        <v>44</v>
      </c>
      <c r="O98" s="87"/>
      <c r="P98" s="218">
        <f>O98*H98</f>
        <v>0</v>
      </c>
      <c r="Q98" s="218">
        <v>0</v>
      </c>
      <c r="R98" s="218">
        <f>Q98*H98</f>
        <v>0</v>
      </c>
      <c r="S98" s="218">
        <v>0</v>
      </c>
      <c r="T98" s="219">
        <f>S98*H98</f>
        <v>0</v>
      </c>
      <c r="U98" s="41"/>
      <c r="V98" s="41"/>
      <c r="W98" s="41"/>
      <c r="X98" s="41"/>
      <c r="Y98" s="41"/>
      <c r="Z98" s="41"/>
      <c r="AA98" s="41"/>
      <c r="AB98" s="41"/>
      <c r="AC98" s="41"/>
      <c r="AD98" s="41"/>
      <c r="AE98" s="41"/>
      <c r="AR98" s="220" t="s">
        <v>241</v>
      </c>
      <c r="AT98" s="220" t="s">
        <v>148</v>
      </c>
      <c r="AU98" s="220" t="s">
        <v>83</v>
      </c>
      <c r="AY98" s="20" t="s">
        <v>146</v>
      </c>
      <c r="BE98" s="221">
        <f>IF(N98="základní",J98,0)</f>
        <v>0</v>
      </c>
      <c r="BF98" s="221">
        <f>IF(N98="snížená",J98,0)</f>
        <v>0</v>
      </c>
      <c r="BG98" s="221">
        <f>IF(N98="zákl. přenesená",J98,0)</f>
        <v>0</v>
      </c>
      <c r="BH98" s="221">
        <f>IF(N98="sníž. přenesená",J98,0)</f>
        <v>0</v>
      </c>
      <c r="BI98" s="221">
        <f>IF(N98="nulová",J98,0)</f>
        <v>0</v>
      </c>
      <c r="BJ98" s="20" t="s">
        <v>81</v>
      </c>
      <c r="BK98" s="221">
        <f>ROUND(I98*H98,2)</f>
        <v>0</v>
      </c>
      <c r="BL98" s="20" t="s">
        <v>241</v>
      </c>
      <c r="BM98" s="220" t="s">
        <v>1697</v>
      </c>
    </row>
    <row r="99" s="2" customFormat="1" ht="16.5" customHeight="1">
      <c r="A99" s="41"/>
      <c r="B99" s="42"/>
      <c r="C99" s="208" t="s">
        <v>215</v>
      </c>
      <c r="D99" s="208" t="s">
        <v>148</v>
      </c>
      <c r="E99" s="209" t="s">
        <v>1649</v>
      </c>
      <c r="F99" s="210" t="s">
        <v>1698</v>
      </c>
      <c r="G99" s="211" t="s">
        <v>261</v>
      </c>
      <c r="H99" s="212">
        <v>3720</v>
      </c>
      <c r="I99" s="213"/>
      <c r="J99" s="214">
        <f>ROUND(I99*H99,2)</f>
        <v>0</v>
      </c>
      <c r="K99" s="215"/>
      <c r="L99" s="47"/>
      <c r="M99" s="216" t="s">
        <v>19</v>
      </c>
      <c r="N99" s="217" t="s">
        <v>44</v>
      </c>
      <c r="O99" s="87"/>
      <c r="P99" s="218">
        <f>O99*H99</f>
        <v>0</v>
      </c>
      <c r="Q99" s="218">
        <v>0</v>
      </c>
      <c r="R99" s="218">
        <f>Q99*H99</f>
        <v>0</v>
      </c>
      <c r="S99" s="218">
        <v>0</v>
      </c>
      <c r="T99" s="219">
        <f>S99*H99</f>
        <v>0</v>
      </c>
      <c r="U99" s="41"/>
      <c r="V99" s="41"/>
      <c r="W99" s="41"/>
      <c r="X99" s="41"/>
      <c r="Y99" s="41"/>
      <c r="Z99" s="41"/>
      <c r="AA99" s="41"/>
      <c r="AB99" s="41"/>
      <c r="AC99" s="41"/>
      <c r="AD99" s="41"/>
      <c r="AE99" s="41"/>
      <c r="AR99" s="220" t="s">
        <v>241</v>
      </c>
      <c r="AT99" s="220" t="s">
        <v>148</v>
      </c>
      <c r="AU99" s="220" t="s">
        <v>83</v>
      </c>
      <c r="AY99" s="20" t="s">
        <v>146</v>
      </c>
      <c r="BE99" s="221">
        <f>IF(N99="základní",J99,0)</f>
        <v>0</v>
      </c>
      <c r="BF99" s="221">
        <f>IF(N99="snížená",J99,0)</f>
        <v>0</v>
      </c>
      <c r="BG99" s="221">
        <f>IF(N99="zákl. přenesená",J99,0)</f>
        <v>0</v>
      </c>
      <c r="BH99" s="221">
        <f>IF(N99="sníž. přenesená",J99,0)</f>
        <v>0</v>
      </c>
      <c r="BI99" s="221">
        <f>IF(N99="nulová",J99,0)</f>
        <v>0</v>
      </c>
      <c r="BJ99" s="20" t="s">
        <v>81</v>
      </c>
      <c r="BK99" s="221">
        <f>ROUND(I99*H99,2)</f>
        <v>0</v>
      </c>
      <c r="BL99" s="20" t="s">
        <v>241</v>
      </c>
      <c r="BM99" s="220" t="s">
        <v>1699</v>
      </c>
    </row>
    <row r="100" s="2" customFormat="1" ht="16.5" customHeight="1">
      <c r="A100" s="41"/>
      <c r="B100" s="42"/>
      <c r="C100" s="208" t="s">
        <v>220</v>
      </c>
      <c r="D100" s="208" t="s">
        <v>148</v>
      </c>
      <c r="E100" s="209" t="s">
        <v>1652</v>
      </c>
      <c r="F100" s="210" t="s">
        <v>1700</v>
      </c>
      <c r="G100" s="211" t="s">
        <v>269</v>
      </c>
      <c r="H100" s="212">
        <v>11</v>
      </c>
      <c r="I100" s="213"/>
      <c r="J100" s="214">
        <f>ROUND(I100*H100,2)</f>
        <v>0</v>
      </c>
      <c r="K100" s="215"/>
      <c r="L100" s="47"/>
      <c r="M100" s="216" t="s">
        <v>19</v>
      </c>
      <c r="N100" s="217" t="s">
        <v>44</v>
      </c>
      <c r="O100" s="87"/>
      <c r="P100" s="218">
        <f>O100*H100</f>
        <v>0</v>
      </c>
      <c r="Q100" s="218">
        <v>0</v>
      </c>
      <c r="R100" s="218">
        <f>Q100*H100</f>
        <v>0</v>
      </c>
      <c r="S100" s="218">
        <v>0</v>
      </c>
      <c r="T100" s="219">
        <f>S100*H100</f>
        <v>0</v>
      </c>
      <c r="U100" s="41"/>
      <c r="V100" s="41"/>
      <c r="W100" s="41"/>
      <c r="X100" s="41"/>
      <c r="Y100" s="41"/>
      <c r="Z100" s="41"/>
      <c r="AA100" s="41"/>
      <c r="AB100" s="41"/>
      <c r="AC100" s="41"/>
      <c r="AD100" s="41"/>
      <c r="AE100" s="41"/>
      <c r="AR100" s="220" t="s">
        <v>241</v>
      </c>
      <c r="AT100" s="220" t="s">
        <v>148</v>
      </c>
      <c r="AU100" s="220" t="s">
        <v>83</v>
      </c>
      <c r="AY100" s="20" t="s">
        <v>146</v>
      </c>
      <c r="BE100" s="221">
        <f>IF(N100="základní",J100,0)</f>
        <v>0</v>
      </c>
      <c r="BF100" s="221">
        <f>IF(N100="snížená",J100,0)</f>
        <v>0</v>
      </c>
      <c r="BG100" s="221">
        <f>IF(N100="zákl. přenesená",J100,0)</f>
        <v>0</v>
      </c>
      <c r="BH100" s="221">
        <f>IF(N100="sníž. přenesená",J100,0)</f>
        <v>0</v>
      </c>
      <c r="BI100" s="221">
        <f>IF(N100="nulová",J100,0)</f>
        <v>0</v>
      </c>
      <c r="BJ100" s="20" t="s">
        <v>81</v>
      </c>
      <c r="BK100" s="221">
        <f>ROUND(I100*H100,2)</f>
        <v>0</v>
      </c>
      <c r="BL100" s="20" t="s">
        <v>241</v>
      </c>
      <c r="BM100" s="220" t="s">
        <v>1701</v>
      </c>
    </row>
    <row r="101" s="2" customFormat="1" ht="16.5" customHeight="1">
      <c r="A101" s="41"/>
      <c r="B101" s="42"/>
      <c r="C101" s="208" t="s">
        <v>227</v>
      </c>
      <c r="D101" s="208" t="s">
        <v>148</v>
      </c>
      <c r="E101" s="209" t="s">
        <v>1656</v>
      </c>
      <c r="F101" s="210" t="s">
        <v>1702</v>
      </c>
      <c r="G101" s="211" t="s">
        <v>269</v>
      </c>
      <c r="H101" s="212">
        <v>3</v>
      </c>
      <c r="I101" s="213"/>
      <c r="J101" s="214">
        <f>ROUND(I101*H101,2)</f>
        <v>0</v>
      </c>
      <c r="K101" s="215"/>
      <c r="L101" s="47"/>
      <c r="M101" s="216" t="s">
        <v>19</v>
      </c>
      <c r="N101" s="217" t="s">
        <v>44</v>
      </c>
      <c r="O101" s="87"/>
      <c r="P101" s="218">
        <f>O101*H101</f>
        <v>0</v>
      </c>
      <c r="Q101" s="218">
        <v>0</v>
      </c>
      <c r="R101" s="218">
        <f>Q101*H101</f>
        <v>0</v>
      </c>
      <c r="S101" s="218">
        <v>0</v>
      </c>
      <c r="T101" s="219">
        <f>S101*H101</f>
        <v>0</v>
      </c>
      <c r="U101" s="41"/>
      <c r="V101" s="41"/>
      <c r="W101" s="41"/>
      <c r="X101" s="41"/>
      <c r="Y101" s="41"/>
      <c r="Z101" s="41"/>
      <c r="AA101" s="41"/>
      <c r="AB101" s="41"/>
      <c r="AC101" s="41"/>
      <c r="AD101" s="41"/>
      <c r="AE101" s="41"/>
      <c r="AR101" s="220" t="s">
        <v>241</v>
      </c>
      <c r="AT101" s="220" t="s">
        <v>148</v>
      </c>
      <c r="AU101" s="220" t="s">
        <v>83</v>
      </c>
      <c r="AY101" s="20" t="s">
        <v>146</v>
      </c>
      <c r="BE101" s="221">
        <f>IF(N101="základní",J101,0)</f>
        <v>0</v>
      </c>
      <c r="BF101" s="221">
        <f>IF(N101="snížená",J101,0)</f>
        <v>0</v>
      </c>
      <c r="BG101" s="221">
        <f>IF(N101="zákl. přenesená",J101,0)</f>
        <v>0</v>
      </c>
      <c r="BH101" s="221">
        <f>IF(N101="sníž. přenesená",J101,0)</f>
        <v>0</v>
      </c>
      <c r="BI101" s="221">
        <f>IF(N101="nulová",J101,0)</f>
        <v>0</v>
      </c>
      <c r="BJ101" s="20" t="s">
        <v>81</v>
      </c>
      <c r="BK101" s="221">
        <f>ROUND(I101*H101,2)</f>
        <v>0</v>
      </c>
      <c r="BL101" s="20" t="s">
        <v>241</v>
      </c>
      <c r="BM101" s="220" t="s">
        <v>1703</v>
      </c>
    </row>
    <row r="102" s="2" customFormat="1" ht="16.5" customHeight="1">
      <c r="A102" s="41"/>
      <c r="B102" s="42"/>
      <c r="C102" s="208" t="s">
        <v>232</v>
      </c>
      <c r="D102" s="208" t="s">
        <v>148</v>
      </c>
      <c r="E102" s="209" t="s">
        <v>1704</v>
      </c>
      <c r="F102" s="210" t="s">
        <v>1689</v>
      </c>
      <c r="G102" s="211" t="s">
        <v>261</v>
      </c>
      <c r="H102" s="212">
        <v>620</v>
      </c>
      <c r="I102" s="213"/>
      <c r="J102" s="214">
        <f>ROUND(I102*H102,2)</f>
        <v>0</v>
      </c>
      <c r="K102" s="215"/>
      <c r="L102" s="47"/>
      <c r="M102" s="216" t="s">
        <v>19</v>
      </c>
      <c r="N102" s="217" t="s">
        <v>44</v>
      </c>
      <c r="O102" s="87"/>
      <c r="P102" s="218">
        <f>O102*H102</f>
        <v>0</v>
      </c>
      <c r="Q102" s="218">
        <v>0</v>
      </c>
      <c r="R102" s="218">
        <f>Q102*H102</f>
        <v>0</v>
      </c>
      <c r="S102" s="218">
        <v>0</v>
      </c>
      <c r="T102" s="219">
        <f>S102*H102</f>
        <v>0</v>
      </c>
      <c r="U102" s="41"/>
      <c r="V102" s="41"/>
      <c r="W102" s="41"/>
      <c r="X102" s="41"/>
      <c r="Y102" s="41"/>
      <c r="Z102" s="41"/>
      <c r="AA102" s="41"/>
      <c r="AB102" s="41"/>
      <c r="AC102" s="41"/>
      <c r="AD102" s="41"/>
      <c r="AE102" s="41"/>
      <c r="AR102" s="220" t="s">
        <v>241</v>
      </c>
      <c r="AT102" s="220" t="s">
        <v>148</v>
      </c>
      <c r="AU102" s="220" t="s">
        <v>83</v>
      </c>
      <c r="AY102" s="20" t="s">
        <v>146</v>
      </c>
      <c r="BE102" s="221">
        <f>IF(N102="základní",J102,0)</f>
        <v>0</v>
      </c>
      <c r="BF102" s="221">
        <f>IF(N102="snížená",J102,0)</f>
        <v>0</v>
      </c>
      <c r="BG102" s="221">
        <f>IF(N102="zákl. přenesená",J102,0)</f>
        <v>0</v>
      </c>
      <c r="BH102" s="221">
        <f>IF(N102="sníž. přenesená",J102,0)</f>
        <v>0</v>
      </c>
      <c r="BI102" s="221">
        <f>IF(N102="nulová",J102,0)</f>
        <v>0</v>
      </c>
      <c r="BJ102" s="20" t="s">
        <v>81</v>
      </c>
      <c r="BK102" s="221">
        <f>ROUND(I102*H102,2)</f>
        <v>0</v>
      </c>
      <c r="BL102" s="20" t="s">
        <v>241</v>
      </c>
      <c r="BM102" s="220" t="s">
        <v>1705</v>
      </c>
    </row>
    <row r="103" s="12" customFormat="1" ht="22.8" customHeight="1">
      <c r="A103" s="12"/>
      <c r="B103" s="192"/>
      <c r="C103" s="193"/>
      <c r="D103" s="194" t="s">
        <v>72</v>
      </c>
      <c r="E103" s="206" t="s">
        <v>1630</v>
      </c>
      <c r="F103" s="206" t="s">
        <v>147</v>
      </c>
      <c r="G103" s="193"/>
      <c r="H103" s="193"/>
      <c r="I103" s="196"/>
      <c r="J103" s="207">
        <f>BK103</f>
        <v>0</v>
      </c>
      <c r="K103" s="193"/>
      <c r="L103" s="198"/>
      <c r="M103" s="199"/>
      <c r="N103" s="200"/>
      <c r="O103" s="200"/>
      <c r="P103" s="201">
        <f>SUM(P104:P112)</f>
        <v>0</v>
      </c>
      <c r="Q103" s="200"/>
      <c r="R103" s="201">
        <f>SUM(R104:R112)</f>
        <v>0</v>
      </c>
      <c r="S103" s="200"/>
      <c r="T103" s="202">
        <f>SUM(T104:T112)</f>
        <v>0</v>
      </c>
      <c r="U103" s="12"/>
      <c r="V103" s="12"/>
      <c r="W103" s="12"/>
      <c r="X103" s="12"/>
      <c r="Y103" s="12"/>
      <c r="Z103" s="12"/>
      <c r="AA103" s="12"/>
      <c r="AB103" s="12"/>
      <c r="AC103" s="12"/>
      <c r="AD103" s="12"/>
      <c r="AE103" s="12"/>
      <c r="AR103" s="203" t="s">
        <v>83</v>
      </c>
      <c r="AT103" s="204" t="s">
        <v>72</v>
      </c>
      <c r="AU103" s="204" t="s">
        <v>81</v>
      </c>
      <c r="AY103" s="203" t="s">
        <v>146</v>
      </c>
      <c r="BK103" s="205">
        <f>SUM(BK104:BK112)</f>
        <v>0</v>
      </c>
    </row>
    <row r="104" s="2" customFormat="1" ht="16.5" customHeight="1">
      <c r="A104" s="41"/>
      <c r="B104" s="42"/>
      <c r="C104" s="208" t="s">
        <v>8</v>
      </c>
      <c r="D104" s="208" t="s">
        <v>148</v>
      </c>
      <c r="E104" s="209" t="s">
        <v>1706</v>
      </c>
      <c r="F104" s="210" t="s">
        <v>1707</v>
      </c>
      <c r="G104" s="211" t="s">
        <v>261</v>
      </c>
      <c r="H104" s="212">
        <v>9</v>
      </c>
      <c r="I104" s="213"/>
      <c r="J104" s="214">
        <f>ROUND(I104*H104,2)</f>
        <v>0</v>
      </c>
      <c r="K104" s="215"/>
      <c r="L104" s="47"/>
      <c r="M104" s="216" t="s">
        <v>19</v>
      </c>
      <c r="N104" s="217" t="s">
        <v>44</v>
      </c>
      <c r="O104" s="87"/>
      <c r="P104" s="218">
        <f>O104*H104</f>
        <v>0</v>
      </c>
      <c r="Q104" s="218">
        <v>0</v>
      </c>
      <c r="R104" s="218">
        <f>Q104*H104</f>
        <v>0</v>
      </c>
      <c r="S104" s="218">
        <v>0</v>
      </c>
      <c r="T104" s="219">
        <f>S104*H104</f>
        <v>0</v>
      </c>
      <c r="U104" s="41"/>
      <c r="V104" s="41"/>
      <c r="W104" s="41"/>
      <c r="X104" s="41"/>
      <c r="Y104" s="41"/>
      <c r="Z104" s="41"/>
      <c r="AA104" s="41"/>
      <c r="AB104" s="41"/>
      <c r="AC104" s="41"/>
      <c r="AD104" s="41"/>
      <c r="AE104" s="41"/>
      <c r="AR104" s="220" t="s">
        <v>241</v>
      </c>
      <c r="AT104" s="220" t="s">
        <v>148</v>
      </c>
      <c r="AU104" s="220" t="s">
        <v>83</v>
      </c>
      <c r="AY104" s="20" t="s">
        <v>146</v>
      </c>
      <c r="BE104" s="221">
        <f>IF(N104="základní",J104,0)</f>
        <v>0</v>
      </c>
      <c r="BF104" s="221">
        <f>IF(N104="snížená",J104,0)</f>
        <v>0</v>
      </c>
      <c r="BG104" s="221">
        <f>IF(N104="zákl. přenesená",J104,0)</f>
        <v>0</v>
      </c>
      <c r="BH104" s="221">
        <f>IF(N104="sníž. přenesená",J104,0)</f>
        <v>0</v>
      </c>
      <c r="BI104" s="221">
        <f>IF(N104="nulová",J104,0)</f>
        <v>0</v>
      </c>
      <c r="BJ104" s="20" t="s">
        <v>81</v>
      </c>
      <c r="BK104" s="221">
        <f>ROUND(I104*H104,2)</f>
        <v>0</v>
      </c>
      <c r="BL104" s="20" t="s">
        <v>241</v>
      </c>
      <c r="BM104" s="220" t="s">
        <v>1708</v>
      </c>
    </row>
    <row r="105" s="2" customFormat="1" ht="16.5" customHeight="1">
      <c r="A105" s="41"/>
      <c r="B105" s="42"/>
      <c r="C105" s="208" t="s">
        <v>241</v>
      </c>
      <c r="D105" s="208" t="s">
        <v>148</v>
      </c>
      <c r="E105" s="209" t="s">
        <v>1709</v>
      </c>
      <c r="F105" s="210" t="s">
        <v>1710</v>
      </c>
      <c r="G105" s="211" t="s">
        <v>261</v>
      </c>
      <c r="H105" s="212">
        <v>620</v>
      </c>
      <c r="I105" s="213"/>
      <c r="J105" s="214">
        <f>ROUND(I105*H105,2)</f>
        <v>0</v>
      </c>
      <c r="K105" s="215"/>
      <c r="L105" s="47"/>
      <c r="M105" s="216" t="s">
        <v>19</v>
      </c>
      <c r="N105" s="217" t="s">
        <v>44</v>
      </c>
      <c r="O105" s="87"/>
      <c r="P105" s="218">
        <f>O105*H105</f>
        <v>0</v>
      </c>
      <c r="Q105" s="218">
        <v>0</v>
      </c>
      <c r="R105" s="218">
        <f>Q105*H105</f>
        <v>0</v>
      </c>
      <c r="S105" s="218">
        <v>0</v>
      </c>
      <c r="T105" s="219">
        <f>S105*H105</f>
        <v>0</v>
      </c>
      <c r="U105" s="41"/>
      <c r="V105" s="41"/>
      <c r="W105" s="41"/>
      <c r="X105" s="41"/>
      <c r="Y105" s="41"/>
      <c r="Z105" s="41"/>
      <c r="AA105" s="41"/>
      <c r="AB105" s="41"/>
      <c r="AC105" s="41"/>
      <c r="AD105" s="41"/>
      <c r="AE105" s="41"/>
      <c r="AR105" s="220" t="s">
        <v>241</v>
      </c>
      <c r="AT105" s="220" t="s">
        <v>148</v>
      </c>
      <c r="AU105" s="220" t="s">
        <v>83</v>
      </c>
      <c r="AY105" s="20" t="s">
        <v>146</v>
      </c>
      <c r="BE105" s="221">
        <f>IF(N105="základní",J105,0)</f>
        <v>0</v>
      </c>
      <c r="BF105" s="221">
        <f>IF(N105="snížená",J105,0)</f>
        <v>0</v>
      </c>
      <c r="BG105" s="221">
        <f>IF(N105="zákl. přenesená",J105,0)</f>
        <v>0</v>
      </c>
      <c r="BH105" s="221">
        <f>IF(N105="sníž. přenesená",J105,0)</f>
        <v>0</v>
      </c>
      <c r="BI105" s="221">
        <f>IF(N105="nulová",J105,0)</f>
        <v>0</v>
      </c>
      <c r="BJ105" s="20" t="s">
        <v>81</v>
      </c>
      <c r="BK105" s="221">
        <f>ROUND(I105*H105,2)</f>
        <v>0</v>
      </c>
      <c r="BL105" s="20" t="s">
        <v>241</v>
      </c>
      <c r="BM105" s="220" t="s">
        <v>1711</v>
      </c>
    </row>
    <row r="106" s="2" customFormat="1" ht="16.5" customHeight="1">
      <c r="A106" s="41"/>
      <c r="B106" s="42"/>
      <c r="C106" s="208" t="s">
        <v>248</v>
      </c>
      <c r="D106" s="208" t="s">
        <v>148</v>
      </c>
      <c r="E106" s="209" t="s">
        <v>1712</v>
      </c>
      <c r="F106" s="210" t="s">
        <v>1650</v>
      </c>
      <c r="G106" s="211" t="s">
        <v>181</v>
      </c>
      <c r="H106" s="212">
        <v>62</v>
      </c>
      <c r="I106" s="213"/>
      <c r="J106" s="214">
        <f>ROUND(I106*H106,2)</f>
        <v>0</v>
      </c>
      <c r="K106" s="215"/>
      <c r="L106" s="47"/>
      <c r="M106" s="216" t="s">
        <v>19</v>
      </c>
      <c r="N106" s="217" t="s">
        <v>44</v>
      </c>
      <c r="O106" s="87"/>
      <c r="P106" s="218">
        <f>O106*H106</f>
        <v>0</v>
      </c>
      <c r="Q106" s="218">
        <v>0</v>
      </c>
      <c r="R106" s="218">
        <f>Q106*H106</f>
        <v>0</v>
      </c>
      <c r="S106" s="218">
        <v>0</v>
      </c>
      <c r="T106" s="219">
        <f>S106*H106</f>
        <v>0</v>
      </c>
      <c r="U106" s="41"/>
      <c r="V106" s="41"/>
      <c r="W106" s="41"/>
      <c r="X106" s="41"/>
      <c r="Y106" s="41"/>
      <c r="Z106" s="41"/>
      <c r="AA106" s="41"/>
      <c r="AB106" s="41"/>
      <c r="AC106" s="41"/>
      <c r="AD106" s="41"/>
      <c r="AE106" s="41"/>
      <c r="AR106" s="220" t="s">
        <v>241</v>
      </c>
      <c r="AT106" s="220" t="s">
        <v>148</v>
      </c>
      <c r="AU106" s="220" t="s">
        <v>83</v>
      </c>
      <c r="AY106" s="20" t="s">
        <v>146</v>
      </c>
      <c r="BE106" s="221">
        <f>IF(N106="základní",J106,0)</f>
        <v>0</v>
      </c>
      <c r="BF106" s="221">
        <f>IF(N106="snížená",J106,0)</f>
        <v>0</v>
      </c>
      <c r="BG106" s="221">
        <f>IF(N106="zákl. přenesená",J106,0)</f>
        <v>0</v>
      </c>
      <c r="BH106" s="221">
        <f>IF(N106="sníž. přenesená",J106,0)</f>
        <v>0</v>
      </c>
      <c r="BI106" s="221">
        <f>IF(N106="nulová",J106,0)</f>
        <v>0</v>
      </c>
      <c r="BJ106" s="20" t="s">
        <v>81</v>
      </c>
      <c r="BK106" s="221">
        <f>ROUND(I106*H106,2)</f>
        <v>0</v>
      </c>
      <c r="BL106" s="20" t="s">
        <v>241</v>
      </c>
      <c r="BM106" s="220" t="s">
        <v>1713</v>
      </c>
    </row>
    <row r="107" s="2" customFormat="1" ht="16.5" customHeight="1">
      <c r="A107" s="41"/>
      <c r="B107" s="42"/>
      <c r="C107" s="208" t="s">
        <v>258</v>
      </c>
      <c r="D107" s="208" t="s">
        <v>148</v>
      </c>
      <c r="E107" s="209" t="s">
        <v>1714</v>
      </c>
      <c r="F107" s="210" t="s">
        <v>1715</v>
      </c>
      <c r="G107" s="211" t="s">
        <v>1654</v>
      </c>
      <c r="H107" s="212">
        <v>0.62</v>
      </c>
      <c r="I107" s="213"/>
      <c r="J107" s="214">
        <f>ROUND(I107*H107,2)</f>
        <v>0</v>
      </c>
      <c r="K107" s="215"/>
      <c r="L107" s="47"/>
      <c r="M107" s="216" t="s">
        <v>19</v>
      </c>
      <c r="N107" s="217" t="s">
        <v>44</v>
      </c>
      <c r="O107" s="87"/>
      <c r="P107" s="218">
        <f>O107*H107</f>
        <v>0</v>
      </c>
      <c r="Q107" s="218">
        <v>0</v>
      </c>
      <c r="R107" s="218">
        <f>Q107*H107</f>
        <v>0</v>
      </c>
      <c r="S107" s="218">
        <v>0</v>
      </c>
      <c r="T107" s="219">
        <f>S107*H107</f>
        <v>0</v>
      </c>
      <c r="U107" s="41"/>
      <c r="V107" s="41"/>
      <c r="W107" s="41"/>
      <c r="X107" s="41"/>
      <c r="Y107" s="41"/>
      <c r="Z107" s="41"/>
      <c r="AA107" s="41"/>
      <c r="AB107" s="41"/>
      <c r="AC107" s="41"/>
      <c r="AD107" s="41"/>
      <c r="AE107" s="41"/>
      <c r="AR107" s="220" t="s">
        <v>241</v>
      </c>
      <c r="AT107" s="220" t="s">
        <v>148</v>
      </c>
      <c r="AU107" s="220" t="s">
        <v>83</v>
      </c>
      <c r="AY107" s="20" t="s">
        <v>146</v>
      </c>
      <c r="BE107" s="221">
        <f>IF(N107="základní",J107,0)</f>
        <v>0</v>
      </c>
      <c r="BF107" s="221">
        <f>IF(N107="snížená",J107,0)</f>
        <v>0</v>
      </c>
      <c r="BG107" s="221">
        <f>IF(N107="zákl. přenesená",J107,0)</f>
        <v>0</v>
      </c>
      <c r="BH107" s="221">
        <f>IF(N107="sníž. přenesená",J107,0)</f>
        <v>0</v>
      </c>
      <c r="BI107" s="221">
        <f>IF(N107="nulová",J107,0)</f>
        <v>0</v>
      </c>
      <c r="BJ107" s="20" t="s">
        <v>81</v>
      </c>
      <c r="BK107" s="221">
        <f>ROUND(I107*H107,2)</f>
        <v>0</v>
      </c>
      <c r="BL107" s="20" t="s">
        <v>241</v>
      </c>
      <c r="BM107" s="220" t="s">
        <v>1716</v>
      </c>
    </row>
    <row r="108" s="2" customFormat="1" ht="16.5" customHeight="1">
      <c r="A108" s="41"/>
      <c r="B108" s="42"/>
      <c r="C108" s="208" t="s">
        <v>266</v>
      </c>
      <c r="D108" s="208" t="s">
        <v>148</v>
      </c>
      <c r="E108" s="209" t="s">
        <v>1717</v>
      </c>
      <c r="F108" s="210" t="s">
        <v>1718</v>
      </c>
      <c r="G108" s="211" t="s">
        <v>261</v>
      </c>
      <c r="H108" s="212">
        <v>620</v>
      </c>
      <c r="I108" s="213"/>
      <c r="J108" s="214">
        <f>ROUND(I108*H108,2)</f>
        <v>0</v>
      </c>
      <c r="K108" s="215"/>
      <c r="L108" s="47"/>
      <c r="M108" s="216" t="s">
        <v>19</v>
      </c>
      <c r="N108" s="217" t="s">
        <v>44</v>
      </c>
      <c r="O108" s="87"/>
      <c r="P108" s="218">
        <f>O108*H108</f>
        <v>0</v>
      </c>
      <c r="Q108" s="218">
        <v>0</v>
      </c>
      <c r="R108" s="218">
        <f>Q108*H108</f>
        <v>0</v>
      </c>
      <c r="S108" s="218">
        <v>0</v>
      </c>
      <c r="T108" s="219">
        <f>S108*H108</f>
        <v>0</v>
      </c>
      <c r="U108" s="41"/>
      <c r="V108" s="41"/>
      <c r="W108" s="41"/>
      <c r="X108" s="41"/>
      <c r="Y108" s="41"/>
      <c r="Z108" s="41"/>
      <c r="AA108" s="41"/>
      <c r="AB108" s="41"/>
      <c r="AC108" s="41"/>
      <c r="AD108" s="41"/>
      <c r="AE108" s="41"/>
      <c r="AR108" s="220" t="s">
        <v>241</v>
      </c>
      <c r="AT108" s="220" t="s">
        <v>148</v>
      </c>
      <c r="AU108" s="220" t="s">
        <v>83</v>
      </c>
      <c r="AY108" s="20" t="s">
        <v>146</v>
      </c>
      <c r="BE108" s="221">
        <f>IF(N108="základní",J108,0)</f>
        <v>0</v>
      </c>
      <c r="BF108" s="221">
        <f>IF(N108="snížená",J108,0)</f>
        <v>0</v>
      </c>
      <c r="BG108" s="221">
        <f>IF(N108="zákl. přenesená",J108,0)</f>
        <v>0</v>
      </c>
      <c r="BH108" s="221">
        <f>IF(N108="sníž. přenesená",J108,0)</f>
        <v>0</v>
      </c>
      <c r="BI108" s="221">
        <f>IF(N108="nulová",J108,0)</f>
        <v>0</v>
      </c>
      <c r="BJ108" s="20" t="s">
        <v>81</v>
      </c>
      <c r="BK108" s="221">
        <f>ROUND(I108*H108,2)</f>
        <v>0</v>
      </c>
      <c r="BL108" s="20" t="s">
        <v>241</v>
      </c>
      <c r="BM108" s="220" t="s">
        <v>1719</v>
      </c>
    </row>
    <row r="109" s="2" customFormat="1" ht="16.5" customHeight="1">
      <c r="A109" s="41"/>
      <c r="B109" s="42"/>
      <c r="C109" s="208" t="s">
        <v>272</v>
      </c>
      <c r="D109" s="208" t="s">
        <v>148</v>
      </c>
      <c r="E109" s="209" t="s">
        <v>1720</v>
      </c>
      <c r="F109" s="210" t="s">
        <v>1721</v>
      </c>
      <c r="G109" s="211" t="s">
        <v>181</v>
      </c>
      <c r="H109" s="212">
        <v>8</v>
      </c>
      <c r="I109" s="213"/>
      <c r="J109" s="214">
        <f>ROUND(I109*H109,2)</f>
        <v>0</v>
      </c>
      <c r="K109" s="215"/>
      <c r="L109" s="47"/>
      <c r="M109" s="216" t="s">
        <v>19</v>
      </c>
      <c r="N109" s="217" t="s">
        <v>44</v>
      </c>
      <c r="O109" s="87"/>
      <c r="P109" s="218">
        <f>O109*H109</f>
        <v>0</v>
      </c>
      <c r="Q109" s="218">
        <v>0</v>
      </c>
      <c r="R109" s="218">
        <f>Q109*H109</f>
        <v>0</v>
      </c>
      <c r="S109" s="218">
        <v>0</v>
      </c>
      <c r="T109" s="219">
        <f>S109*H109</f>
        <v>0</v>
      </c>
      <c r="U109" s="41"/>
      <c r="V109" s="41"/>
      <c r="W109" s="41"/>
      <c r="X109" s="41"/>
      <c r="Y109" s="41"/>
      <c r="Z109" s="41"/>
      <c r="AA109" s="41"/>
      <c r="AB109" s="41"/>
      <c r="AC109" s="41"/>
      <c r="AD109" s="41"/>
      <c r="AE109" s="41"/>
      <c r="AR109" s="220" t="s">
        <v>241</v>
      </c>
      <c r="AT109" s="220" t="s">
        <v>148</v>
      </c>
      <c r="AU109" s="220" t="s">
        <v>83</v>
      </c>
      <c r="AY109" s="20" t="s">
        <v>146</v>
      </c>
      <c r="BE109" s="221">
        <f>IF(N109="základní",J109,0)</f>
        <v>0</v>
      </c>
      <c r="BF109" s="221">
        <f>IF(N109="snížená",J109,0)</f>
        <v>0</v>
      </c>
      <c r="BG109" s="221">
        <f>IF(N109="zákl. přenesená",J109,0)</f>
        <v>0</v>
      </c>
      <c r="BH109" s="221">
        <f>IF(N109="sníž. přenesená",J109,0)</f>
        <v>0</v>
      </c>
      <c r="BI109" s="221">
        <f>IF(N109="nulová",J109,0)</f>
        <v>0</v>
      </c>
      <c r="BJ109" s="20" t="s">
        <v>81</v>
      </c>
      <c r="BK109" s="221">
        <f>ROUND(I109*H109,2)</f>
        <v>0</v>
      </c>
      <c r="BL109" s="20" t="s">
        <v>241</v>
      </c>
      <c r="BM109" s="220" t="s">
        <v>1722</v>
      </c>
    </row>
    <row r="110" s="2" customFormat="1" ht="16.5" customHeight="1">
      <c r="A110" s="41"/>
      <c r="B110" s="42"/>
      <c r="C110" s="208" t="s">
        <v>7</v>
      </c>
      <c r="D110" s="208" t="s">
        <v>148</v>
      </c>
      <c r="E110" s="209" t="s">
        <v>1723</v>
      </c>
      <c r="F110" s="210" t="s">
        <v>1632</v>
      </c>
      <c r="G110" s="211" t="s">
        <v>181</v>
      </c>
      <c r="H110" s="212">
        <v>174</v>
      </c>
      <c r="I110" s="213"/>
      <c r="J110" s="214">
        <f>ROUND(I110*H110,2)</f>
        <v>0</v>
      </c>
      <c r="K110" s="215"/>
      <c r="L110" s="47"/>
      <c r="M110" s="216" t="s">
        <v>19</v>
      </c>
      <c r="N110" s="217" t="s">
        <v>44</v>
      </c>
      <c r="O110" s="87"/>
      <c r="P110" s="218">
        <f>O110*H110</f>
        <v>0</v>
      </c>
      <c r="Q110" s="218">
        <v>0</v>
      </c>
      <c r="R110" s="218">
        <f>Q110*H110</f>
        <v>0</v>
      </c>
      <c r="S110" s="218">
        <v>0</v>
      </c>
      <c r="T110" s="219">
        <f>S110*H110</f>
        <v>0</v>
      </c>
      <c r="U110" s="41"/>
      <c r="V110" s="41"/>
      <c r="W110" s="41"/>
      <c r="X110" s="41"/>
      <c r="Y110" s="41"/>
      <c r="Z110" s="41"/>
      <c r="AA110" s="41"/>
      <c r="AB110" s="41"/>
      <c r="AC110" s="41"/>
      <c r="AD110" s="41"/>
      <c r="AE110" s="41"/>
      <c r="AR110" s="220" t="s">
        <v>241</v>
      </c>
      <c r="AT110" s="220" t="s">
        <v>148</v>
      </c>
      <c r="AU110" s="220" t="s">
        <v>83</v>
      </c>
      <c r="AY110" s="20" t="s">
        <v>146</v>
      </c>
      <c r="BE110" s="221">
        <f>IF(N110="základní",J110,0)</f>
        <v>0</v>
      </c>
      <c r="BF110" s="221">
        <f>IF(N110="snížená",J110,0)</f>
        <v>0</v>
      </c>
      <c r="BG110" s="221">
        <f>IF(N110="zákl. přenesená",J110,0)</f>
        <v>0</v>
      </c>
      <c r="BH110" s="221">
        <f>IF(N110="sníž. přenesená",J110,0)</f>
        <v>0</v>
      </c>
      <c r="BI110" s="221">
        <f>IF(N110="nulová",J110,0)</f>
        <v>0</v>
      </c>
      <c r="BJ110" s="20" t="s">
        <v>81</v>
      </c>
      <c r="BK110" s="221">
        <f>ROUND(I110*H110,2)</f>
        <v>0</v>
      </c>
      <c r="BL110" s="20" t="s">
        <v>241</v>
      </c>
      <c r="BM110" s="220" t="s">
        <v>1724</v>
      </c>
    </row>
    <row r="111" s="2" customFormat="1" ht="16.5" customHeight="1">
      <c r="A111" s="41"/>
      <c r="B111" s="42"/>
      <c r="C111" s="208" t="s">
        <v>281</v>
      </c>
      <c r="D111" s="208" t="s">
        <v>148</v>
      </c>
      <c r="E111" s="209" t="s">
        <v>1725</v>
      </c>
      <c r="F111" s="210" t="s">
        <v>1635</v>
      </c>
      <c r="G111" s="211" t="s">
        <v>261</v>
      </c>
      <c r="H111" s="212">
        <v>620</v>
      </c>
      <c r="I111" s="213"/>
      <c r="J111" s="214">
        <f>ROUND(I111*H111,2)</f>
        <v>0</v>
      </c>
      <c r="K111" s="215"/>
      <c r="L111" s="47"/>
      <c r="M111" s="216" t="s">
        <v>19</v>
      </c>
      <c r="N111" s="217" t="s">
        <v>44</v>
      </c>
      <c r="O111" s="87"/>
      <c r="P111" s="218">
        <f>O111*H111</f>
        <v>0</v>
      </c>
      <c r="Q111" s="218">
        <v>0</v>
      </c>
      <c r="R111" s="218">
        <f>Q111*H111</f>
        <v>0</v>
      </c>
      <c r="S111" s="218">
        <v>0</v>
      </c>
      <c r="T111" s="219">
        <f>S111*H111</f>
        <v>0</v>
      </c>
      <c r="U111" s="41"/>
      <c r="V111" s="41"/>
      <c r="W111" s="41"/>
      <c r="X111" s="41"/>
      <c r="Y111" s="41"/>
      <c r="Z111" s="41"/>
      <c r="AA111" s="41"/>
      <c r="AB111" s="41"/>
      <c r="AC111" s="41"/>
      <c r="AD111" s="41"/>
      <c r="AE111" s="41"/>
      <c r="AR111" s="220" t="s">
        <v>241</v>
      </c>
      <c r="AT111" s="220" t="s">
        <v>148</v>
      </c>
      <c r="AU111" s="220" t="s">
        <v>83</v>
      </c>
      <c r="AY111" s="20" t="s">
        <v>146</v>
      </c>
      <c r="BE111" s="221">
        <f>IF(N111="základní",J111,0)</f>
        <v>0</v>
      </c>
      <c r="BF111" s="221">
        <f>IF(N111="snížená",J111,0)</f>
        <v>0</v>
      </c>
      <c r="BG111" s="221">
        <f>IF(N111="zákl. přenesená",J111,0)</f>
        <v>0</v>
      </c>
      <c r="BH111" s="221">
        <f>IF(N111="sníž. přenesená",J111,0)</f>
        <v>0</v>
      </c>
      <c r="BI111" s="221">
        <f>IF(N111="nulová",J111,0)</f>
        <v>0</v>
      </c>
      <c r="BJ111" s="20" t="s">
        <v>81</v>
      </c>
      <c r="BK111" s="221">
        <f>ROUND(I111*H111,2)</f>
        <v>0</v>
      </c>
      <c r="BL111" s="20" t="s">
        <v>241</v>
      </c>
      <c r="BM111" s="220" t="s">
        <v>1726</v>
      </c>
    </row>
    <row r="112" s="2" customFormat="1" ht="16.5" customHeight="1">
      <c r="A112" s="41"/>
      <c r="B112" s="42"/>
      <c r="C112" s="208" t="s">
        <v>288</v>
      </c>
      <c r="D112" s="208" t="s">
        <v>148</v>
      </c>
      <c r="E112" s="209" t="s">
        <v>1727</v>
      </c>
      <c r="F112" s="210" t="s">
        <v>1641</v>
      </c>
      <c r="G112" s="211" t="s">
        <v>261</v>
      </c>
      <c r="H112" s="212">
        <v>620</v>
      </c>
      <c r="I112" s="213"/>
      <c r="J112" s="214">
        <f>ROUND(I112*H112,2)</f>
        <v>0</v>
      </c>
      <c r="K112" s="215"/>
      <c r="L112" s="47"/>
      <c r="M112" s="287" t="s">
        <v>19</v>
      </c>
      <c r="N112" s="288" t="s">
        <v>44</v>
      </c>
      <c r="O112" s="274"/>
      <c r="P112" s="289">
        <f>O112*H112</f>
        <v>0</v>
      </c>
      <c r="Q112" s="289">
        <v>0</v>
      </c>
      <c r="R112" s="289">
        <f>Q112*H112</f>
        <v>0</v>
      </c>
      <c r="S112" s="289">
        <v>0</v>
      </c>
      <c r="T112" s="290">
        <f>S112*H112</f>
        <v>0</v>
      </c>
      <c r="U112" s="41"/>
      <c r="V112" s="41"/>
      <c r="W112" s="41"/>
      <c r="X112" s="41"/>
      <c r="Y112" s="41"/>
      <c r="Z112" s="41"/>
      <c r="AA112" s="41"/>
      <c r="AB112" s="41"/>
      <c r="AC112" s="41"/>
      <c r="AD112" s="41"/>
      <c r="AE112" s="41"/>
      <c r="AR112" s="220" t="s">
        <v>241</v>
      </c>
      <c r="AT112" s="220" t="s">
        <v>148</v>
      </c>
      <c r="AU112" s="220" t="s">
        <v>83</v>
      </c>
      <c r="AY112" s="20" t="s">
        <v>146</v>
      </c>
      <c r="BE112" s="221">
        <f>IF(N112="základní",J112,0)</f>
        <v>0</v>
      </c>
      <c r="BF112" s="221">
        <f>IF(N112="snížená",J112,0)</f>
        <v>0</v>
      </c>
      <c r="BG112" s="221">
        <f>IF(N112="zákl. přenesená",J112,0)</f>
        <v>0</v>
      </c>
      <c r="BH112" s="221">
        <f>IF(N112="sníž. přenesená",J112,0)</f>
        <v>0</v>
      </c>
      <c r="BI112" s="221">
        <f>IF(N112="nulová",J112,0)</f>
        <v>0</v>
      </c>
      <c r="BJ112" s="20" t="s">
        <v>81</v>
      </c>
      <c r="BK112" s="221">
        <f>ROUND(I112*H112,2)</f>
        <v>0</v>
      </c>
      <c r="BL112" s="20" t="s">
        <v>241</v>
      </c>
      <c r="BM112" s="220" t="s">
        <v>1728</v>
      </c>
    </row>
    <row r="113" s="2" customFormat="1" ht="6.96" customHeight="1">
      <c r="A113" s="41"/>
      <c r="B113" s="62"/>
      <c r="C113" s="63"/>
      <c r="D113" s="63"/>
      <c r="E113" s="63"/>
      <c r="F113" s="63"/>
      <c r="G113" s="63"/>
      <c r="H113" s="63"/>
      <c r="I113" s="63"/>
      <c r="J113" s="63"/>
      <c r="K113" s="63"/>
      <c r="L113" s="47"/>
      <c r="M113" s="41"/>
      <c r="O113" s="41"/>
      <c r="P113" s="41"/>
      <c r="Q113" s="41"/>
      <c r="R113" s="41"/>
      <c r="S113" s="41"/>
      <c r="T113" s="41"/>
      <c r="U113" s="41"/>
      <c r="V113" s="41"/>
      <c r="W113" s="41"/>
      <c r="X113" s="41"/>
      <c r="Y113" s="41"/>
      <c r="Z113" s="41"/>
      <c r="AA113" s="41"/>
      <c r="AB113" s="41"/>
      <c r="AC113" s="41"/>
      <c r="AD113" s="41"/>
      <c r="AE113" s="41"/>
    </row>
  </sheetData>
  <sheetProtection sheet="1" autoFilter="0" formatColumns="0" formatRows="0" objects="1" scenarios="1" spinCount="100000" saltValue="lNrCysXH1tFrq3RAPnuigRBni88mMPOKlxd+DxNMcuVmUZQ6QOqqx+ptGe5kPmqrf1z+evMqilGOQCmRRgsruw==" hashValue="QazhZUrjBw3CyCZuI9dxOuOumoQbm90SjHeCLpF2mR64OYswjineYK/C+YOo4Dqm98tLIZoPsX2Sqe9WFqTsrA==" algorithmName="SHA-512" password="CC35"/>
  <autoFilter ref="C83:K112"/>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Pepa</dc:creator>
  <cp:lastModifiedBy>Pepa</cp:lastModifiedBy>
  <dcterms:created xsi:type="dcterms:W3CDTF">2024-09-09T07:58:45Z</dcterms:created>
  <dcterms:modified xsi:type="dcterms:W3CDTF">2024-09-09T07:59:09Z</dcterms:modified>
</cp:coreProperties>
</file>